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rberger.sharepoint.com/sites/H2VFacility/Shared Documents/Project/03_Project Work/Task 2 - H2V Knowledge Portal/01_Newly developed material/02_Technical/"/>
    </mc:Choice>
  </mc:AlternateContent>
  <xr:revisionPtr revIDLastSave="408" documentId="8_{CE3A26A6-C586-4C62-9451-2DD29F26E9E3}" xr6:coauthVersionLast="47" xr6:coauthVersionMax="47" xr10:uidLastSave="{F75FB91D-FADC-4262-89E2-316800CA05BD}"/>
  <bookViews>
    <workbookView xWindow="-120" yWindow="-120" windowWidth="29040" windowHeight="17520" xr2:uid="{7A4DF8EB-B227-481C-8DAD-034CBF8739DC}"/>
  </bookViews>
  <sheets>
    <sheet name="Cover page" sheetId="19" r:id="rId1"/>
    <sheet name="Disclaimer" sheetId="18" r:id="rId2"/>
    <sheet name="Aggregated evaluation" sheetId="13" r:id="rId3"/>
    <sheet name="Supplier A" sheetId="11" r:id="rId4"/>
    <sheet name="Supplier B" sheetId="14" r:id="rId5"/>
    <sheet name="Supplier C" sheetId="15" r:id="rId6"/>
    <sheet name="Supplier D" sheetId="1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9" i="16" l="1"/>
  <c r="T39" i="16"/>
  <c r="T35" i="16"/>
  <c r="T31" i="16"/>
  <c r="T27" i="16"/>
  <c r="P49" i="16"/>
  <c r="P39" i="16"/>
  <c r="P35" i="16"/>
  <c r="P27" i="16"/>
  <c r="P31" i="16"/>
  <c r="L49" i="16"/>
  <c r="L39" i="16"/>
  <c r="L35" i="16"/>
  <c r="L31" i="16"/>
  <c r="L27" i="16"/>
  <c r="T49" i="15"/>
  <c r="T39" i="15"/>
  <c r="T35" i="15"/>
  <c r="T31" i="15"/>
  <c r="T27" i="15"/>
  <c r="P49" i="15"/>
  <c r="P39" i="15"/>
  <c r="P35" i="15"/>
  <c r="P27" i="15"/>
  <c r="P31" i="15"/>
  <c r="L49" i="15"/>
  <c r="L39" i="15"/>
  <c r="L35" i="15"/>
  <c r="L31" i="15"/>
  <c r="L27" i="15"/>
  <c r="T49" i="14"/>
  <c r="T39" i="14"/>
  <c r="T35" i="14"/>
  <c r="T31" i="14"/>
  <c r="T27" i="14"/>
  <c r="P49" i="14"/>
  <c r="P39" i="14"/>
  <c r="P35" i="14"/>
  <c r="P31" i="14"/>
  <c r="P27" i="14"/>
  <c r="L49" i="14"/>
  <c r="L39" i="14"/>
  <c r="L35" i="14"/>
  <c r="L31" i="14"/>
  <c r="L27" i="14"/>
  <c r="T27" i="11"/>
  <c r="T31" i="11"/>
  <c r="T35" i="11"/>
  <c r="T39" i="11"/>
  <c r="T49" i="11"/>
  <c r="P49" i="11"/>
  <c r="P39" i="11"/>
  <c r="P35" i="11"/>
  <c r="P31" i="11"/>
  <c r="P27" i="11"/>
  <c r="L49" i="11"/>
  <c r="L39" i="11"/>
  <c r="L35" i="11"/>
  <c r="L31" i="11"/>
  <c r="L27" i="11"/>
  <c r="U49" i="13"/>
  <c r="U39" i="13"/>
  <c r="U35" i="13"/>
  <c r="U31" i="13"/>
  <c r="U27" i="13"/>
  <c r="U23" i="13"/>
  <c r="Q49" i="13"/>
  <c r="Q39" i="13"/>
  <c r="Q35" i="13"/>
  <c r="Q31" i="13"/>
  <c r="Q27" i="13"/>
  <c r="Q23" i="13"/>
  <c r="S49" i="13"/>
  <c r="O49" i="13"/>
  <c r="M49" i="13"/>
  <c r="K49" i="13"/>
  <c r="S45" i="13"/>
  <c r="O45" i="13"/>
  <c r="K45" i="13"/>
  <c r="S39" i="13"/>
  <c r="O39" i="13"/>
  <c r="M39" i="13"/>
  <c r="K39" i="13"/>
  <c r="S35" i="13"/>
  <c r="O35" i="13"/>
  <c r="M35" i="13"/>
  <c r="K35" i="13"/>
  <c r="S31" i="13"/>
  <c r="O31" i="13"/>
  <c r="M31" i="13"/>
  <c r="K31" i="13"/>
  <c r="S27" i="13"/>
  <c r="O27" i="13"/>
  <c r="M27" i="13"/>
  <c r="K27" i="13"/>
  <c r="S23" i="13"/>
  <c r="O23" i="13"/>
  <c r="M23" i="13"/>
  <c r="K23" i="13"/>
  <c r="U19" i="13"/>
  <c r="S19" i="13"/>
  <c r="Q19" i="13"/>
  <c r="O19" i="13"/>
  <c r="M19" i="13"/>
  <c r="K19" i="13"/>
  <c r="G49" i="16"/>
  <c r="E49" i="16"/>
  <c r="I45" i="16"/>
  <c r="E45" i="16"/>
  <c r="E41" i="16"/>
  <c r="G39" i="16"/>
  <c r="E39" i="16"/>
  <c r="G35" i="16"/>
  <c r="E35" i="16"/>
  <c r="G31" i="16"/>
  <c r="E31" i="16"/>
  <c r="G27" i="16"/>
  <c r="E27" i="16"/>
  <c r="G23" i="16"/>
  <c r="E23" i="16"/>
  <c r="G19" i="16"/>
  <c r="E19" i="16"/>
  <c r="P19" i="16" s="1"/>
  <c r="G49" i="15"/>
  <c r="E49" i="15"/>
  <c r="I45" i="15"/>
  <c r="E45" i="15"/>
  <c r="G39" i="15"/>
  <c r="E39" i="15"/>
  <c r="G35" i="15"/>
  <c r="E35" i="15"/>
  <c r="G31" i="15"/>
  <c r="E31" i="15"/>
  <c r="G27" i="15"/>
  <c r="E27" i="15"/>
  <c r="G23" i="15"/>
  <c r="E23" i="15"/>
  <c r="E15" i="15" s="1"/>
  <c r="G19" i="15"/>
  <c r="E19" i="15"/>
  <c r="L19" i="15" s="1"/>
  <c r="G49" i="14"/>
  <c r="E49" i="14"/>
  <c r="I45" i="14"/>
  <c r="E45" i="14"/>
  <c r="E41" i="14" s="1"/>
  <c r="G39" i="14"/>
  <c r="E39" i="14"/>
  <c r="G35" i="14"/>
  <c r="E35" i="14"/>
  <c r="G31" i="14"/>
  <c r="E31" i="14"/>
  <c r="G27" i="14"/>
  <c r="E27" i="14"/>
  <c r="G23" i="14"/>
  <c r="E23" i="14"/>
  <c r="G19" i="14"/>
  <c r="E19" i="14"/>
  <c r="T19" i="14" s="1"/>
  <c r="E39" i="11"/>
  <c r="E15" i="13"/>
  <c r="E12" i="13"/>
  <c r="E41" i="13"/>
  <c r="T19" i="16" l="1"/>
  <c r="L19" i="14"/>
  <c r="H45" i="14"/>
  <c r="L45" i="13" s="1"/>
  <c r="P19" i="14"/>
  <c r="L19" i="16"/>
  <c r="P19" i="15"/>
  <c r="E15" i="16"/>
  <c r="T19" i="15"/>
  <c r="H19" i="15" s="1"/>
  <c r="P19" i="13" s="1"/>
  <c r="E41" i="15"/>
  <c r="H45" i="15"/>
  <c r="P45" i="13" s="1"/>
  <c r="E15" i="14"/>
  <c r="E12" i="14"/>
  <c r="E12" i="15"/>
  <c r="E12" i="16"/>
  <c r="U13" i="14"/>
  <c r="H45" i="16"/>
  <c r="H49" i="16"/>
  <c r="T49" i="13" s="1"/>
  <c r="H19" i="16"/>
  <c r="T19" i="13" s="1"/>
  <c r="L23" i="16"/>
  <c r="P23" i="16"/>
  <c r="T23" i="16"/>
  <c r="U12" i="16" s="1"/>
  <c r="L23" i="15"/>
  <c r="P23" i="15"/>
  <c r="T23" i="15"/>
  <c r="H35" i="15"/>
  <c r="P35" i="13" s="1"/>
  <c r="H49" i="15"/>
  <c r="H39" i="14"/>
  <c r="L39" i="13" s="1"/>
  <c r="L23" i="14"/>
  <c r="T23" i="14"/>
  <c r="U12" i="14" s="1"/>
  <c r="H27" i="14"/>
  <c r="L27" i="13" s="1"/>
  <c r="H49" i="14"/>
  <c r="P23" i="14"/>
  <c r="Q13" i="14"/>
  <c r="M13" i="15" l="1"/>
  <c r="U11" i="14"/>
  <c r="U13" i="15"/>
  <c r="H39" i="15"/>
  <c r="P39" i="13" s="1"/>
  <c r="H31" i="15"/>
  <c r="P31" i="13" s="1"/>
  <c r="I13" i="14"/>
  <c r="L49" i="13"/>
  <c r="U13" i="16"/>
  <c r="U11" i="16" s="1"/>
  <c r="T45" i="13"/>
  <c r="I13" i="15"/>
  <c r="P49" i="13"/>
  <c r="H27" i="15"/>
  <c r="P27" i="13" s="1"/>
  <c r="H27" i="16"/>
  <c r="T27" i="13" s="1"/>
  <c r="H19" i="14"/>
  <c r="L19" i="13" s="1"/>
  <c r="Q12" i="14"/>
  <c r="Q11" i="14" s="1"/>
  <c r="H39" i="16"/>
  <c r="T39" i="13" s="1"/>
  <c r="M13" i="16"/>
  <c r="Q13" i="16"/>
  <c r="I13" i="16"/>
  <c r="H35" i="16"/>
  <c r="T35" i="13" s="1"/>
  <c r="M12" i="16"/>
  <c r="Q12" i="16"/>
  <c r="Q13" i="15"/>
  <c r="Q12" i="15"/>
  <c r="U12" i="15"/>
  <c r="U11" i="15" s="1"/>
  <c r="H23" i="15"/>
  <c r="P23" i="13" s="1"/>
  <c r="H23" i="16"/>
  <c r="T23" i="13" s="1"/>
  <c r="H31" i="16"/>
  <c r="T31" i="13" s="1"/>
  <c r="M12" i="15"/>
  <c r="M11" i="15" s="1"/>
  <c r="H23" i="14"/>
  <c r="L23" i="13" s="1"/>
  <c r="M12" i="14"/>
  <c r="H31" i="14"/>
  <c r="L31" i="13" s="1"/>
  <c r="H35" i="14"/>
  <c r="L35" i="13" s="1"/>
  <c r="M13" i="14"/>
  <c r="I12" i="15" l="1"/>
  <c r="I11" i="15" s="1"/>
  <c r="Q11" i="16"/>
  <c r="M11" i="16"/>
  <c r="I12" i="16"/>
  <c r="I11" i="16" s="1"/>
  <c r="Q11" i="15"/>
  <c r="M11" i="14"/>
  <c r="I12" i="14"/>
  <c r="I11" i="14" s="1"/>
  <c r="I39" i="13" l="1"/>
  <c r="G39" i="11"/>
  <c r="G39" i="13" s="1"/>
  <c r="U45" i="13" l="1"/>
  <c r="Q45" i="13"/>
  <c r="M45" i="13"/>
  <c r="I45" i="11"/>
  <c r="E35" i="11" l="1"/>
  <c r="E31" i="11"/>
  <c r="E27" i="11"/>
  <c r="E45" i="11"/>
  <c r="I49" i="13"/>
  <c r="I35" i="13"/>
  <c r="I31" i="13"/>
  <c r="I27" i="13"/>
  <c r="I23" i="13"/>
  <c r="I19" i="13"/>
  <c r="H45" i="11" l="1"/>
  <c r="E49" i="11"/>
  <c r="E19" i="11"/>
  <c r="E23" i="11"/>
  <c r="G45" i="13"/>
  <c r="G31" i="11"/>
  <c r="G31" i="13" s="1"/>
  <c r="G49" i="11"/>
  <c r="G49" i="13" s="1"/>
  <c r="G27" i="11"/>
  <c r="G27" i="13" s="1"/>
  <c r="G35" i="11"/>
  <c r="G35" i="13" s="1"/>
  <c r="G23" i="11"/>
  <c r="G23" i="13" s="1"/>
  <c r="G19" i="11"/>
  <c r="G19" i="13" s="1"/>
  <c r="T23" i="11" l="1"/>
  <c r="P23" i="11"/>
  <c r="L23" i="11"/>
  <c r="T19" i="11"/>
  <c r="P19" i="11"/>
  <c r="L19" i="11"/>
  <c r="E12" i="11"/>
  <c r="E15" i="11"/>
  <c r="U13" i="11"/>
  <c r="E41" i="11"/>
  <c r="M13" i="11"/>
  <c r="Q13" i="11"/>
  <c r="H39" i="11"/>
  <c r="H39" i="13" s="1"/>
  <c r="H35" i="11"/>
  <c r="H35" i="13" s="1"/>
  <c r="H31" i="11"/>
  <c r="H31" i="13" s="1"/>
  <c r="H49" i="11" l="1"/>
  <c r="H49" i="13" s="1"/>
  <c r="H27" i="11"/>
  <c r="H27" i="13" s="1"/>
  <c r="H45" i="13"/>
  <c r="I13" i="13" l="1"/>
  <c r="I13" i="11"/>
  <c r="U13" i="13"/>
  <c r="Q13" i="13"/>
  <c r="U12" i="13"/>
  <c r="Q12" i="13"/>
  <c r="M12" i="13"/>
  <c r="H23" i="11"/>
  <c r="H23" i="13" s="1"/>
  <c r="Q11" i="13" l="1"/>
  <c r="U11" i="13"/>
  <c r="M13" i="13" l="1"/>
  <c r="M11" i="13" s="1"/>
  <c r="U12" i="11" l="1"/>
  <c r="U11" i="11" s="1"/>
  <c r="Q12" i="11"/>
  <c r="Q11" i="11" s="1"/>
  <c r="M12" i="11"/>
  <c r="M11" i="11" s="1"/>
  <c r="H19" i="11"/>
  <c r="H19" i="13" s="1"/>
  <c r="I12" i="13" l="1"/>
  <c r="I11" i="13" s="1"/>
  <c r="I12" i="11"/>
  <c r="I11" i="11" s="1"/>
</calcChain>
</file>

<file path=xl/sharedStrings.xml><?xml version="1.0" encoding="utf-8"?>
<sst xmlns="http://schemas.openxmlformats.org/spreadsheetml/2006/main" count="861" uniqueCount="74">
  <si>
    <t>Input</t>
  </si>
  <si>
    <t>Total</t>
  </si>
  <si>
    <t>A</t>
  </si>
  <si>
    <t>A.1</t>
  </si>
  <si>
    <t>A.2</t>
  </si>
  <si>
    <t>A.3</t>
  </si>
  <si>
    <t>A.4</t>
  </si>
  <si>
    <t>A.5</t>
  </si>
  <si>
    <t>A.6</t>
  </si>
  <si>
    <t>B</t>
  </si>
  <si>
    <t>B.1</t>
  </si>
  <si>
    <t>B.2</t>
  </si>
  <si>
    <t>Lorem Ipsum Lorem Ipsum Lorem Ipsum Lorem Ipsum Lorem Ipsum</t>
  </si>
  <si>
    <t>Date: [XX]</t>
  </si>
  <si>
    <t>Evaluation matrix: Supplier A</t>
  </si>
  <si>
    <t>Criteria</t>
  </si>
  <si>
    <t xml:space="preserve">Total </t>
  </si>
  <si>
    <t>Technical dimension</t>
  </si>
  <si>
    <t>Commercial dimension</t>
  </si>
  <si>
    <t>Weighted Score</t>
  </si>
  <si>
    <t>Total score</t>
  </si>
  <si>
    <t>[Evaluator 1]</t>
  </si>
  <si>
    <t>[Evaluator 2]</t>
  </si>
  <si>
    <t>[Evaluator 3]</t>
  </si>
  <si>
    <t>Legend</t>
  </si>
  <si>
    <t>Calculation</t>
  </si>
  <si>
    <t>Feed</t>
  </si>
  <si>
    <t>Max. score</t>
  </si>
  <si>
    <t>Explanation</t>
  </si>
  <si>
    <t>Weighted score</t>
  </si>
  <si>
    <t>Total price</t>
  </si>
  <si>
    <t>Evaluation matrix: Aggregated</t>
  </si>
  <si>
    <t>Evaluated price/IRR</t>
  </si>
  <si>
    <t>Min. price/max. IRR of all offered prices/IRRs</t>
  </si>
  <si>
    <t>Comments</t>
  </si>
  <si>
    <t>Evaluation matrix: Supplier D</t>
  </si>
  <si>
    <t>Evaluation matrix: Supplier C</t>
  </si>
  <si>
    <t>Evaluation matrix: Supplier B</t>
  </si>
  <si>
    <t>Total Score</t>
  </si>
  <si>
    <t>Supplier A</t>
  </si>
  <si>
    <t>Supplier B</t>
  </si>
  <si>
    <t>Supplier C</t>
  </si>
  <si>
    <t>Supplier D</t>
  </si>
  <si>
    <t>Disclaimer</t>
  </si>
  <si>
    <t>Author:</t>
  </si>
  <si>
    <t>Contact details:</t>
  </si>
  <si>
    <t>Date:</t>
  </si>
  <si>
    <t>Roland Berger</t>
  </si>
  <si>
    <t>hydrogenvalleys@rolandberger.com</t>
  </si>
  <si>
    <t>September 2025</t>
  </si>
  <si>
    <t xml:space="preserve">Legend: </t>
  </si>
  <si>
    <t>Input:</t>
  </si>
  <si>
    <t xml:space="preserve">Values or assumptions to be entered manually by the user of the evaluation tool. </t>
  </si>
  <si>
    <t>Calculation:</t>
  </si>
  <si>
    <t>Formulas and logic that process the inputs to generate results.</t>
  </si>
  <si>
    <t>Feed:</t>
  </si>
  <si>
    <t>References between cells and sheets in the tool to support calculations.</t>
  </si>
  <si>
    <t>Understanding of the initial situation and construction complexity</t>
  </si>
  <si>
    <t>Coverage of the requested scope of work</t>
  </si>
  <si>
    <t>Construction execution concept</t>
  </si>
  <si>
    <t>Logistics concept</t>
  </si>
  <si>
    <t>Project schedule: structure, completeness, and alignment with master schedule</t>
  </si>
  <si>
    <t>Qualifications of planning and site personnel</t>
  </si>
  <si>
    <t>Deviations from the client’s contract template</t>
  </si>
  <si>
    <t>Avg. score [0-10]</t>
  </si>
  <si>
    <t>Score [0-10]</t>
  </si>
  <si>
    <t xml:space="preserve">The following dimensions, criteria, weighting of the criteria, scoring scale and scores are indicative and exemplary. Analogously, the formulas used for weighting scores and prices are indicative and exemplary. </t>
  </si>
  <si>
    <t xml:space="preserve">This Excel file is for informational purposes only and is not offered as professional advice for any specific matter. </t>
  </si>
  <si>
    <t xml:space="preserve">Professional advice should always be sought before taking any action or refraining from taking any action based on this Excel file. </t>
  </si>
  <si>
    <t xml:space="preserve">Roland Berger group of companies ("Roland Berger") and the editors and the contributing authors do not assume any responsibility for the completeness and accuracy of the information contained therein and expressly disclaim any </t>
  </si>
  <si>
    <t>Technical Supplier evaluation</t>
  </si>
  <si>
    <t>Technical contracting evaluation tool</t>
  </si>
  <si>
    <t xml:space="preserve">and all liability to any person in respect of the consequences of anything done or permitted to be done or omitted to be done wholly or partly in reliance upon the whole or any part of the Excel file.  </t>
  </si>
  <si>
    <t xml:space="preserve">Scoring and ranking technical suppliers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</si>
</sst>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Aptos Narrow"/>
      <family val="2"/>
      <scheme val="minor"/>
    </font>
    <font>
      <sz val="11"/>
      <color theme="1"/>
      <name val="Arial"/>
      <family val="2"/>
    </font>
    <font>
      <sz val="10"/>
      <color theme="0"/>
      <name val="Arial"/>
      <family val="2"/>
    </font>
    <font>
      <sz val="10"/>
      <color theme="1"/>
      <name val="Arial"/>
      <family val="2"/>
    </font>
    <font>
      <b/>
      <sz val="16"/>
      <color theme="0"/>
      <name val="Arial"/>
      <family val="2"/>
    </font>
    <font>
      <sz val="11"/>
      <color theme="0"/>
      <name val="Arial"/>
      <family val="2"/>
    </font>
    <font>
      <b/>
      <sz val="11"/>
      <color theme="0"/>
      <name val="Arial"/>
      <family val="2"/>
    </font>
    <font>
      <b/>
      <sz val="11"/>
      <color theme="1"/>
      <name val="Arial"/>
      <family val="2"/>
    </font>
    <font>
      <sz val="11"/>
      <color theme="1"/>
      <name val="Aptos Narrow"/>
      <family val="2"/>
      <scheme val="minor"/>
    </font>
    <font>
      <b/>
      <sz val="10"/>
      <name val="Aptos Display"/>
      <family val="2"/>
      <scheme val="major"/>
    </font>
    <font>
      <sz val="10"/>
      <color theme="1"/>
      <name val="Aptos Narrow"/>
      <family val="2"/>
      <scheme val="minor"/>
    </font>
    <font>
      <sz val="26"/>
      <name val="Aptos Display"/>
      <family val="2"/>
      <scheme val="major"/>
    </font>
    <font>
      <sz val="18"/>
      <color theme="3"/>
      <name val="Arial Nova Cond"/>
      <family val="2"/>
    </font>
    <font>
      <b/>
      <sz val="10"/>
      <color theme="0"/>
      <name val="Aptos Display"/>
      <family val="2"/>
      <scheme val="major"/>
    </font>
    <font>
      <b/>
      <sz val="10"/>
      <color theme="1"/>
      <name val="Aptos Display"/>
      <family val="2"/>
      <scheme val="major"/>
    </font>
    <font>
      <sz val="11"/>
      <color theme="8"/>
      <name val="Arial"/>
      <family val="2"/>
    </font>
    <font>
      <sz val="11"/>
      <color theme="7"/>
      <name val="Arial"/>
      <family val="2"/>
    </font>
    <font>
      <sz val="11"/>
      <color rgb="FF00B050"/>
      <name val="Arial"/>
      <family val="2"/>
    </font>
    <font>
      <b/>
      <sz val="11"/>
      <color theme="7"/>
      <name val="Arial"/>
      <family val="2"/>
    </font>
    <font>
      <b/>
      <sz val="11"/>
      <color rgb="FF00B050"/>
      <name val="Arial"/>
      <family val="2"/>
    </font>
    <font>
      <sz val="18"/>
      <color theme="3"/>
      <name val="Aptos Display"/>
      <family val="2"/>
      <scheme val="major"/>
    </font>
    <font>
      <sz val="10"/>
      <color theme="1"/>
      <name val="Aptos Display"/>
      <family val="2"/>
      <scheme val="major"/>
    </font>
    <font>
      <sz val="10"/>
      <color theme="3"/>
      <name val="Arial Narrow"/>
      <family val="2"/>
    </font>
    <font>
      <b/>
      <sz val="10"/>
      <color theme="1"/>
      <name val="Aptos Narrow"/>
      <family val="2"/>
      <scheme val="minor"/>
    </font>
    <font>
      <u/>
      <sz val="11"/>
      <color theme="10"/>
      <name val="Aptos Narrow"/>
      <family val="2"/>
      <scheme val="minor"/>
    </font>
    <font>
      <sz val="20"/>
      <color rgb="FF000000"/>
      <name val="RB Office"/>
    </font>
    <font>
      <sz val="10"/>
      <color rgb="FF00B050"/>
      <name val="Aptos Narrow"/>
      <family val="2"/>
      <scheme val="minor"/>
    </font>
    <font>
      <sz val="10"/>
      <color theme="7"/>
      <name val="Aptos Narrow"/>
      <family val="2"/>
      <scheme val="minor"/>
    </font>
  </fonts>
  <fills count="9">
    <fill>
      <patternFill patternType="none"/>
    </fill>
    <fill>
      <patternFill patternType="gray125"/>
    </fill>
    <fill>
      <patternFill patternType="solid">
        <fgColor theme="9"/>
        <bgColor indexed="64"/>
      </patternFill>
    </fill>
    <fill>
      <patternFill patternType="solid">
        <fgColor theme="6"/>
        <bgColor indexed="64"/>
      </patternFill>
    </fill>
    <fill>
      <patternFill patternType="solid">
        <fgColor theme="5"/>
        <bgColor indexed="64"/>
      </patternFill>
    </fill>
    <fill>
      <patternFill patternType="solid">
        <fgColor theme="0" tint="-4.9989318521683403E-2"/>
        <bgColor indexed="64"/>
      </patternFill>
    </fill>
    <fill>
      <patternFill patternType="solid">
        <fgColor theme="1"/>
        <bgColor indexed="64"/>
      </patternFill>
    </fill>
    <fill>
      <patternFill patternType="solid">
        <fgColor theme="7"/>
        <bgColor indexed="64"/>
      </patternFill>
    </fill>
    <fill>
      <patternFill patternType="solid">
        <fgColor theme="0"/>
        <bgColor indexed="64"/>
      </patternFill>
    </fill>
  </fills>
  <borders count="34">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top style="thin">
        <color theme="0"/>
      </top>
      <bottom style="thin">
        <color theme="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0"/>
      </top>
      <bottom style="thin">
        <color theme="0"/>
      </bottom>
      <diagonal/>
    </border>
    <border>
      <left/>
      <right style="thin">
        <color theme="1"/>
      </right>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0"/>
      </top>
      <bottom style="thin">
        <color theme="0"/>
      </bottom>
      <diagonal/>
    </border>
    <border>
      <left style="thin">
        <color theme="1"/>
      </left>
      <right/>
      <top style="thin">
        <color theme="0"/>
      </top>
      <bottom style="thin">
        <color theme="1"/>
      </bottom>
      <diagonal/>
    </border>
    <border>
      <left/>
      <right/>
      <top style="thin">
        <color theme="0"/>
      </top>
      <bottom style="thin">
        <color theme="1"/>
      </bottom>
      <diagonal/>
    </border>
    <border>
      <left style="thick">
        <color theme="0"/>
      </left>
      <right style="thick">
        <color theme="0"/>
      </right>
      <top/>
      <bottom style="thin">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right style="thin">
        <color theme="1"/>
      </right>
      <top style="thin">
        <color theme="0"/>
      </top>
      <bottom style="thin">
        <color theme="1"/>
      </bottom>
      <diagonal/>
    </border>
  </borders>
  <cellStyleXfs count="11">
    <xf numFmtId="0" fontId="0" fillId="0" borderId="0"/>
    <xf numFmtId="1" fontId="9" fillId="0" borderId="26" applyNumberFormat="0" applyFill="0" applyProtection="0">
      <alignment vertical="top" wrapText="1"/>
    </xf>
    <xf numFmtId="0" fontId="10" fillId="0" borderId="0">
      <alignment vertical="top"/>
    </xf>
    <xf numFmtId="4" fontId="8" fillId="0" borderId="0" applyFont="0" applyFill="0" applyBorder="0" applyProtection="0">
      <alignment horizontal="right" vertical="top"/>
    </xf>
    <xf numFmtId="49" fontId="11" fillId="0" borderId="0">
      <alignment horizontal="left" vertical="top"/>
    </xf>
    <xf numFmtId="0" fontId="12" fillId="0" borderId="0">
      <alignment horizontal="left" vertical="top"/>
    </xf>
    <xf numFmtId="0" fontId="13" fillId="6" borderId="0" applyProtection="0">
      <alignment horizontal="center" vertical="center"/>
    </xf>
    <xf numFmtId="0" fontId="14" fillId="0" borderId="0" applyProtection="0">
      <alignment vertical="center"/>
    </xf>
    <xf numFmtId="49" fontId="8" fillId="0" borderId="0" applyFont="0" applyFill="0" applyBorder="0" applyProtection="0">
      <alignment horizontal="left" vertical="top"/>
    </xf>
    <xf numFmtId="9" fontId="8" fillId="0" borderId="0" applyFont="0" applyFill="0" applyBorder="0" applyAlignment="0" applyProtection="0"/>
    <xf numFmtId="0" fontId="24" fillId="0" borderId="0" applyNumberFormat="0" applyFill="0" applyBorder="0" applyAlignment="0" applyProtection="0"/>
  </cellStyleXfs>
  <cellXfs count="88">
    <xf numFmtId="0" fontId="0" fillId="0" borderId="0" xfId="0"/>
    <xf numFmtId="0" fontId="1" fillId="0" borderId="0" xfId="0" applyFont="1"/>
    <xf numFmtId="0" fontId="3" fillId="2" borderId="0" xfId="0" applyFont="1" applyFill="1"/>
    <xf numFmtId="0" fontId="1" fillId="0" borderId="9" xfId="0" applyFont="1" applyBorder="1" applyAlignment="1">
      <alignment vertical="center" wrapText="1"/>
    </xf>
    <xf numFmtId="0" fontId="7" fillId="0" borderId="8" xfId="0" applyFont="1" applyBorder="1" applyAlignment="1">
      <alignment horizontal="center" vertical="center"/>
    </xf>
    <xf numFmtId="0" fontId="7" fillId="4" borderId="10" xfId="0" applyFont="1" applyFill="1" applyBorder="1"/>
    <xf numFmtId="0" fontId="7" fillId="4" borderId="11" xfId="0" applyFont="1" applyFill="1" applyBorder="1"/>
    <xf numFmtId="0" fontId="7" fillId="0" borderId="6" xfId="0" applyFont="1" applyBorder="1"/>
    <xf numFmtId="0" fontId="7" fillId="0" borderId="7" xfId="0" applyFont="1" applyBorder="1"/>
    <xf numFmtId="0" fontId="7" fillId="0" borderId="13" xfId="0" applyFont="1" applyBorder="1"/>
    <xf numFmtId="0" fontId="7" fillId="0" borderId="14" xfId="0" applyFont="1" applyBorder="1"/>
    <xf numFmtId="0" fontId="7" fillId="0" borderId="15" xfId="0" applyFont="1" applyBorder="1"/>
    <xf numFmtId="0" fontId="7" fillId="4" borderId="22" xfId="0" applyFont="1" applyFill="1" applyBorder="1"/>
    <xf numFmtId="0" fontId="7" fillId="0" borderId="27" xfId="0" applyFont="1" applyBorder="1" applyAlignment="1">
      <alignment horizontal="center" vertical="center"/>
    </xf>
    <xf numFmtId="164" fontId="1" fillId="5" borderId="19" xfId="0" applyNumberFormat="1" applyFont="1" applyFill="1" applyBorder="1" applyAlignment="1">
      <alignment horizontal="center" vertical="center"/>
    </xf>
    <xf numFmtId="164" fontId="1" fillId="5" borderId="20" xfId="0" applyNumberFormat="1" applyFont="1" applyFill="1" applyBorder="1" applyAlignment="1">
      <alignment horizontal="center" vertical="center"/>
    </xf>
    <xf numFmtId="164" fontId="1" fillId="0" borderId="0" xfId="0" applyNumberFormat="1" applyFont="1"/>
    <xf numFmtId="164" fontId="7" fillId="0" borderId="13" xfId="0" applyNumberFormat="1" applyFont="1" applyBorder="1"/>
    <xf numFmtId="164" fontId="7" fillId="0" borderId="14" xfId="0" applyNumberFormat="1" applyFont="1" applyBorder="1"/>
    <xf numFmtId="0" fontId="7" fillId="4" borderId="30" xfId="0" applyFont="1" applyFill="1" applyBorder="1"/>
    <xf numFmtId="0" fontId="7" fillId="4" borderId="29" xfId="0" applyFont="1" applyFill="1" applyBorder="1"/>
    <xf numFmtId="0" fontId="6" fillId="3" borderId="10" xfId="0" applyFont="1" applyFill="1" applyBorder="1"/>
    <xf numFmtId="0" fontId="5" fillId="3" borderId="11" xfId="0" applyFont="1" applyFill="1" applyBorder="1"/>
    <xf numFmtId="0" fontId="5" fillId="3" borderId="10" xfId="0" applyFont="1" applyFill="1" applyBorder="1"/>
    <xf numFmtId="0" fontId="5" fillId="3" borderId="32" xfId="0" applyFont="1" applyFill="1" applyBorder="1"/>
    <xf numFmtId="0" fontId="6" fillId="3" borderId="11" xfId="0" applyFont="1" applyFill="1" applyBorder="1"/>
    <xf numFmtId="1" fontId="6" fillId="3" borderId="31" xfId="0" applyNumberFormat="1" applyFont="1" applyFill="1" applyBorder="1" applyAlignment="1">
      <alignment horizontal="center"/>
    </xf>
    <xf numFmtId="164" fontId="17" fillId="5" borderId="16" xfId="0" applyNumberFormat="1" applyFont="1" applyFill="1" applyBorder="1" applyAlignment="1">
      <alignment horizontal="center" vertical="center"/>
    </xf>
    <xf numFmtId="164" fontId="17" fillId="5" borderId="12" xfId="0" applyNumberFormat="1" applyFont="1" applyFill="1" applyBorder="1" applyAlignment="1">
      <alignment horizontal="center" vertical="center"/>
    </xf>
    <xf numFmtId="164" fontId="17" fillId="0" borderId="28" xfId="0" applyNumberFormat="1" applyFont="1" applyBorder="1" applyAlignment="1">
      <alignment horizontal="center" vertical="center"/>
    </xf>
    <xf numFmtId="164" fontId="17" fillId="5" borderId="25" xfId="0" applyNumberFormat="1" applyFont="1" applyFill="1" applyBorder="1" applyAlignment="1">
      <alignment horizontal="center" vertical="center"/>
    </xf>
    <xf numFmtId="0" fontId="16" fillId="5" borderId="23" xfId="0" applyFont="1" applyFill="1" applyBorder="1" applyAlignment="1">
      <alignment horizontal="left" vertical="center" wrapText="1"/>
    </xf>
    <xf numFmtId="0" fontId="16" fillId="5" borderId="21" xfId="0" applyFont="1" applyFill="1" applyBorder="1" applyAlignment="1">
      <alignment horizontal="left" vertical="center" wrapText="1"/>
    </xf>
    <xf numFmtId="0" fontId="17" fillId="5" borderId="21" xfId="0" applyFont="1" applyFill="1" applyBorder="1" applyAlignment="1">
      <alignment horizontal="left" vertical="center" wrapText="1"/>
    </xf>
    <xf numFmtId="164" fontId="16" fillId="0" borderId="28" xfId="0" applyNumberFormat="1" applyFont="1" applyBorder="1" applyAlignment="1">
      <alignment horizontal="center" vertical="center"/>
    </xf>
    <xf numFmtId="164" fontId="18" fillId="4" borderId="1" xfId="0" applyNumberFormat="1" applyFont="1" applyFill="1" applyBorder="1" applyAlignment="1">
      <alignment horizontal="center" vertical="center"/>
    </xf>
    <xf numFmtId="164" fontId="19" fillId="4" borderId="1" xfId="0" applyNumberFormat="1" applyFont="1" applyFill="1" applyBorder="1" applyAlignment="1">
      <alignment horizontal="center" vertical="center"/>
    </xf>
    <xf numFmtId="1" fontId="16" fillId="5" borderId="19" xfId="0" applyNumberFormat="1" applyFont="1" applyFill="1" applyBorder="1" applyAlignment="1">
      <alignment horizontal="center" vertical="center"/>
    </xf>
    <xf numFmtId="0" fontId="19" fillId="4" borderId="1" xfId="0" applyFont="1" applyFill="1" applyBorder="1" applyAlignment="1">
      <alignment horizontal="center" vertical="center"/>
    </xf>
    <xf numFmtId="164" fontId="17" fillId="5" borderId="24" xfId="9" applyNumberFormat="1" applyFont="1" applyFill="1" applyBorder="1" applyAlignment="1">
      <alignment horizontal="center" vertical="center"/>
    </xf>
    <xf numFmtId="0" fontId="2" fillId="7" borderId="0" xfId="0" applyFont="1" applyFill="1"/>
    <xf numFmtId="0" fontId="3" fillId="7" borderId="0" xfId="0" applyFont="1" applyFill="1"/>
    <xf numFmtId="0" fontId="4" fillId="7" borderId="0" xfId="0" applyFont="1" applyFill="1"/>
    <xf numFmtId="0" fontId="6" fillId="7" borderId="0" xfId="0" applyFont="1" applyFill="1"/>
    <xf numFmtId="0" fontId="6" fillId="7" borderId="0" xfId="0" applyFont="1" applyFill="1" applyAlignment="1">
      <alignment horizontal="right"/>
    </xf>
    <xf numFmtId="0" fontId="15" fillId="8" borderId="0" xfId="0" applyFont="1" applyFill="1" applyAlignment="1">
      <alignment horizontal="left" vertical="center"/>
    </xf>
    <xf numFmtId="0" fontId="1" fillId="8" borderId="0" xfId="0" applyFont="1" applyFill="1" applyAlignment="1">
      <alignment horizontal="left" vertical="center"/>
    </xf>
    <xf numFmtId="0" fontId="17" fillId="8" borderId="0" xfId="0" applyFont="1" applyFill="1" applyAlignment="1">
      <alignment horizontal="left" vertical="center"/>
    </xf>
    <xf numFmtId="0" fontId="6" fillId="7" borderId="4" xfId="0" applyFont="1" applyFill="1" applyBorder="1"/>
    <xf numFmtId="0" fontId="5" fillId="7" borderId="5" xfId="0" applyFont="1" applyFill="1" applyBorder="1"/>
    <xf numFmtId="0" fontId="5" fillId="7" borderId="6" xfId="0" applyFont="1" applyFill="1" applyBorder="1"/>
    <xf numFmtId="0" fontId="6" fillId="7" borderId="7" xfId="0" applyFont="1" applyFill="1" applyBorder="1"/>
    <xf numFmtId="0" fontId="5" fillId="7" borderId="8" xfId="0" applyFont="1" applyFill="1" applyBorder="1"/>
    <xf numFmtId="0" fontId="6" fillId="7" borderId="9" xfId="0" applyFont="1" applyFill="1" applyBorder="1"/>
    <xf numFmtId="0" fontId="1" fillId="7" borderId="1" xfId="0" applyFont="1" applyFill="1" applyBorder="1"/>
    <xf numFmtId="1" fontId="6" fillId="7" borderId="2" xfId="0" applyNumberFormat="1" applyFont="1" applyFill="1" applyBorder="1" applyAlignment="1">
      <alignment horizontal="center"/>
    </xf>
    <xf numFmtId="0" fontId="1" fillId="7" borderId="3" xfId="0" applyFont="1" applyFill="1" applyBorder="1"/>
    <xf numFmtId="0" fontId="6" fillId="7" borderId="13" xfId="0" applyFont="1" applyFill="1" applyBorder="1"/>
    <xf numFmtId="0" fontId="1" fillId="7" borderId="14" xfId="0" applyFont="1" applyFill="1" applyBorder="1"/>
    <xf numFmtId="1" fontId="6" fillId="7" borderId="15" xfId="0" applyNumberFormat="1" applyFont="1" applyFill="1" applyBorder="1" applyAlignment="1">
      <alignment horizontal="right"/>
    </xf>
    <xf numFmtId="0" fontId="6" fillId="7" borderId="18" xfId="0" applyFont="1" applyFill="1" applyBorder="1" applyAlignment="1">
      <alignment horizontal="left" indent="1"/>
    </xf>
    <xf numFmtId="0" fontId="1" fillId="7" borderId="0" xfId="0" applyFont="1" applyFill="1"/>
    <xf numFmtId="1" fontId="6" fillId="7" borderId="17" xfId="0" applyNumberFormat="1" applyFont="1" applyFill="1" applyBorder="1" applyAlignment="1">
      <alignment horizontal="right"/>
    </xf>
    <xf numFmtId="0" fontId="6" fillId="7" borderId="19" xfId="0" applyFont="1" applyFill="1" applyBorder="1" applyAlignment="1">
      <alignment horizontal="left" indent="1"/>
    </xf>
    <xf numFmtId="0" fontId="1" fillId="7" borderId="20" xfId="0" applyFont="1" applyFill="1" applyBorder="1"/>
    <xf numFmtId="1" fontId="6" fillId="7" borderId="21" xfId="0" applyNumberFormat="1" applyFont="1" applyFill="1" applyBorder="1" applyAlignment="1">
      <alignment horizontal="right"/>
    </xf>
    <xf numFmtId="0" fontId="10" fillId="0" borderId="0" xfId="2">
      <alignment vertical="top"/>
    </xf>
    <xf numFmtId="49" fontId="11" fillId="0" borderId="0" xfId="4">
      <alignment horizontal="left" vertical="top"/>
    </xf>
    <xf numFmtId="0" fontId="21" fillId="0" borderId="0" xfId="2" applyFont="1">
      <alignment vertical="top"/>
    </xf>
    <xf numFmtId="0" fontId="10" fillId="0" borderId="0" xfId="2" applyAlignment="1"/>
    <xf numFmtId="0" fontId="21" fillId="0" borderId="0" xfId="2" applyFont="1" applyAlignment="1">
      <alignment horizontal="right"/>
    </xf>
    <xf numFmtId="0" fontId="20" fillId="0" borderId="0" xfId="5" applyFont="1">
      <alignment horizontal="left" vertical="top"/>
    </xf>
    <xf numFmtId="0" fontId="22" fillId="0" borderId="0" xfId="5" applyFont="1">
      <alignment horizontal="left" vertical="top"/>
    </xf>
    <xf numFmtId="49" fontId="23" fillId="0" borderId="0" xfId="8" applyFont="1">
      <alignment horizontal="left" vertical="top"/>
    </xf>
    <xf numFmtId="49" fontId="10" fillId="0" borderId="0" xfId="8" applyFont="1">
      <alignment horizontal="left" vertical="top"/>
    </xf>
    <xf numFmtId="49" fontId="24" fillId="0" borderId="0" xfId="10" applyNumberFormat="1" applyAlignment="1">
      <alignment horizontal="left" vertical="top"/>
    </xf>
    <xf numFmtId="0" fontId="25" fillId="0" borderId="0" xfId="0" applyFont="1" applyAlignment="1">
      <alignment horizontal="left" vertical="center" readingOrder="1"/>
    </xf>
    <xf numFmtId="49" fontId="26" fillId="0" borderId="0" xfId="8" applyFont="1">
      <alignment horizontal="left" vertical="top"/>
    </xf>
    <xf numFmtId="49" fontId="27" fillId="0" borderId="0" xfId="8" applyFont="1">
      <alignment horizontal="left" vertical="top"/>
    </xf>
    <xf numFmtId="1" fontId="16" fillId="5" borderId="24" xfId="9" applyNumberFormat="1" applyFont="1" applyFill="1" applyBorder="1" applyAlignment="1">
      <alignment horizontal="center" vertical="center"/>
    </xf>
    <xf numFmtId="1" fontId="17" fillId="5" borderId="21" xfId="9" applyNumberFormat="1" applyFont="1" applyFill="1" applyBorder="1" applyAlignment="1">
      <alignment horizontal="left" vertical="center" wrapText="1"/>
    </xf>
    <xf numFmtId="1" fontId="17" fillId="5" borderId="24" xfId="9" applyNumberFormat="1" applyFont="1" applyFill="1" applyBorder="1" applyAlignment="1">
      <alignment horizontal="center" vertical="center"/>
    </xf>
    <xf numFmtId="0" fontId="7" fillId="4" borderId="22" xfId="0" applyFont="1" applyFill="1" applyBorder="1" applyAlignment="1">
      <alignment horizontal="left"/>
    </xf>
    <xf numFmtId="0" fontId="7" fillId="4" borderId="29" xfId="0" applyFont="1" applyFill="1" applyBorder="1" applyAlignment="1">
      <alignment horizontal="left"/>
    </xf>
    <xf numFmtId="0" fontId="7" fillId="4" borderId="30" xfId="0" applyFont="1" applyFill="1" applyBorder="1" applyAlignment="1">
      <alignment horizontal="left"/>
    </xf>
    <xf numFmtId="0" fontId="16" fillId="5" borderId="24" xfId="0" applyFont="1" applyFill="1" applyBorder="1" applyAlignment="1">
      <alignment horizontal="left" vertical="center" wrapText="1"/>
    </xf>
    <xf numFmtId="0" fontId="16" fillId="5" borderId="25" xfId="0" applyFont="1" applyFill="1" applyBorder="1" applyAlignment="1">
      <alignment horizontal="left" vertical="center" wrapText="1"/>
    </xf>
    <xf numFmtId="0" fontId="16" fillId="5" borderId="33" xfId="0" applyFont="1" applyFill="1" applyBorder="1" applyAlignment="1">
      <alignment horizontal="left" vertical="center" wrapText="1"/>
    </xf>
  </cellXfs>
  <cellStyles count="11">
    <cellStyle name="9.00 (number, two decimals)" xfId="3" xr:uid="{87815858-A936-4759-953D-E8A103F104FB}"/>
    <cellStyle name="Action Title" xfId="4" xr:uid="{B813ECAD-0000-46FF-B61C-B7588140E672}"/>
    <cellStyle name="Headline" xfId="1" xr:uid="{F22F29A7-1B31-4874-B07C-1F0DE0889AD3}"/>
    <cellStyle name="Hyperlink" xfId="10" builtinId="8"/>
    <cellStyle name="Navigator" xfId="6" xr:uid="{6772051F-EB59-4448-B0C2-06C33EE17839}"/>
    <cellStyle name="Normal" xfId="0" builtinId="0"/>
    <cellStyle name="Normal 2" xfId="2" xr:uid="{CBD0D37C-AD44-4285-95EB-2E8FC80BA72C}"/>
    <cellStyle name="Percent" xfId="9" builtinId="5"/>
    <cellStyle name="Sticker" xfId="7" xr:uid="{D55D614B-9E46-4F64-AA52-B76B3A670D58}"/>
    <cellStyle name="Subtitle" xfId="5" xr:uid="{4FB95484-2EE2-4539-AA33-6CF1E7BBBAF7}"/>
    <cellStyle name="Text" xfId="8" xr:uid="{0E055C50-31A2-4FD0-8674-7DBA49C67BC1}"/>
  </cellStyles>
  <dxfs count="0"/>
  <tableStyles count="0" defaultTableStyle="TableStyleMedium2" defaultPivotStyle="PivotStyleLight16"/>
  <colors>
    <mruColors>
      <color rgb="FF10C4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RB_Royal">
      <a:dk1>
        <a:srgbClr val="000000"/>
      </a:dk1>
      <a:lt1>
        <a:srgbClr val="FFFFFF"/>
      </a:lt1>
      <a:dk2>
        <a:srgbClr val="787878"/>
      </a:dk2>
      <a:lt2>
        <a:srgbClr val="C8C8C8"/>
      </a:lt2>
      <a:accent1>
        <a:srgbClr val="B3E7FF"/>
      </a:accent1>
      <a:accent2>
        <a:srgbClr val="77CDFF"/>
      </a:accent2>
      <a:accent3>
        <a:srgbClr val="0096FF"/>
      </a:accent3>
      <a:accent4>
        <a:srgbClr val="004AC2"/>
      </a:accent4>
      <a:accent5>
        <a:srgbClr val="000082"/>
      </a:accent5>
      <a:accent6>
        <a:srgbClr val="000050"/>
      </a:accent6>
      <a:hlink>
        <a:srgbClr val="787878"/>
      </a:hlink>
      <a:folHlink>
        <a:srgbClr val="787878"/>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hydrogenvalleys@rolandberger.com"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D56B-F2FE-4BC9-94E7-F46F3C1CF6AF}">
  <sheetPr>
    <tabColor theme="5"/>
    <pageSetUpPr fitToPage="1"/>
  </sheetPr>
  <dimension ref="B1:E10"/>
  <sheetViews>
    <sheetView showGridLines="0" tabSelected="1" zoomScale="85" zoomScaleNormal="85" workbookViewId="0">
      <selection activeCell="Q19" sqref="Q19"/>
    </sheetView>
  </sheetViews>
  <sheetFormatPr defaultColWidth="10.5703125" defaultRowHeight="16.5" customHeight="1" x14ac:dyDescent="0.25"/>
  <cols>
    <col min="1" max="1" width="1.85546875" style="66" customWidth="1"/>
    <col min="2" max="2" width="15" style="66" customWidth="1"/>
    <col min="3" max="16384" width="10.5703125" style="66"/>
  </cols>
  <sheetData>
    <row r="1" spans="2:5" ht="8.25" customHeight="1" x14ac:dyDescent="0.25"/>
    <row r="2" spans="2:5" ht="34.5" x14ac:dyDescent="0.25">
      <c r="B2" s="67" t="s">
        <v>71</v>
      </c>
      <c r="C2" s="68"/>
    </row>
    <row r="3" spans="2:5" ht="24" x14ac:dyDescent="0.25">
      <c r="B3" s="71" t="s">
        <v>73</v>
      </c>
      <c r="C3" s="72"/>
    </row>
    <row r="4" spans="2:5" ht="8.25" customHeight="1" x14ac:dyDescent="0.25"/>
    <row r="5" spans="2:5" ht="16.5" customHeight="1" x14ac:dyDescent="0.25">
      <c r="B5" s="73" t="s">
        <v>44</v>
      </c>
      <c r="C5" s="74" t="s">
        <v>47</v>
      </c>
    </row>
    <row r="6" spans="2:5" ht="16.5" customHeight="1" x14ac:dyDescent="0.25">
      <c r="B6" s="73" t="s">
        <v>45</v>
      </c>
      <c r="C6" s="75" t="s">
        <v>48</v>
      </c>
    </row>
    <row r="7" spans="2:5" ht="16.5" customHeight="1" x14ac:dyDescent="0.25">
      <c r="B7" s="73" t="s">
        <v>46</v>
      </c>
      <c r="C7" s="74" t="s">
        <v>49</v>
      </c>
    </row>
    <row r="8" spans="2:5" ht="16.5" customHeight="1" x14ac:dyDescent="0.25">
      <c r="B8" s="73" t="s">
        <v>50</v>
      </c>
      <c r="C8" s="78" t="s">
        <v>51</v>
      </c>
      <c r="D8" s="74" t="s">
        <v>52</v>
      </c>
      <c r="E8" s="47"/>
    </row>
    <row r="9" spans="2:5" ht="16.5" customHeight="1" x14ac:dyDescent="0.25">
      <c r="C9" s="74" t="s">
        <v>53</v>
      </c>
      <c r="D9" s="74" t="s">
        <v>54</v>
      </c>
    </row>
    <row r="10" spans="2:5" ht="16.5" customHeight="1" x14ac:dyDescent="0.25">
      <c r="C10" s="77" t="s">
        <v>55</v>
      </c>
      <c r="D10" s="74" t="s">
        <v>56</v>
      </c>
    </row>
  </sheetData>
  <hyperlinks>
    <hyperlink ref="C6" r:id="rId1" xr:uid="{256756A7-79A5-444D-A699-FE11147CC4FE}"/>
  </hyperlinks>
  <pageMargins left="0.70866141732283472" right="0.70866141732283472" top="0.74803149606299213" bottom="0.74803149606299213" header="0.31496062992125984" footer="0.31496062992125984"/>
  <pageSetup paperSize="9" fitToHeight="0" orientation="landscape" r:id="rId2"/>
  <headerFooter differentFirst="1">
    <oddHeader>&amp;R&amp;G</oddHeader>
    <oddFooter>&amp;R&amp;F - &amp;A | &amp;P</oddFooter>
    <firstHeader>&amp;R&amp;G</firstHeader>
    <firstFooter>&amp;L©  Roland Berger&amp;R&amp;F - &amp;A | &amp;P</first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7556A-21C3-4B92-8DDF-010D8D86FD22}">
  <sheetPr>
    <tabColor theme="5"/>
    <pageSetUpPr fitToPage="1"/>
  </sheetPr>
  <dimension ref="A1:T11"/>
  <sheetViews>
    <sheetView showGridLines="0" zoomScaleNormal="100" zoomScaleSheetLayoutView="100" workbookViewId="0">
      <selection activeCell="U13" sqref="U13"/>
    </sheetView>
  </sheetViews>
  <sheetFormatPr defaultColWidth="10.5703125" defaultRowHeight="16.5" customHeight="1" x14ac:dyDescent="0.25"/>
  <cols>
    <col min="1" max="1" width="1.85546875" style="66" customWidth="1"/>
    <col min="2" max="2" width="3.140625" style="66" customWidth="1"/>
    <col min="3" max="3" width="10.5703125" style="66" customWidth="1"/>
    <col min="4" max="16384" width="10.5703125" style="66"/>
  </cols>
  <sheetData>
    <row r="1" spans="1:20" ht="8.25" customHeight="1" x14ac:dyDescent="0.25"/>
    <row r="2" spans="1:20" ht="34.5" x14ac:dyDescent="0.25">
      <c r="B2" s="67" t="s">
        <v>43</v>
      </c>
      <c r="C2" s="68"/>
    </row>
    <row r="3" spans="1:20" ht="8.25" customHeight="1" x14ac:dyDescent="0.25"/>
    <row r="4" spans="1:20" ht="16.5" customHeight="1" x14ac:dyDescent="0.25">
      <c r="B4" s="69" t="s">
        <v>66</v>
      </c>
    </row>
    <row r="5" spans="1:20" ht="16.5" customHeight="1" x14ac:dyDescent="0.25">
      <c r="B5" s="69" t="s">
        <v>67</v>
      </c>
    </row>
    <row r="6" spans="1:20" s="68" customFormat="1" ht="16.5" customHeight="1" x14ac:dyDescent="0.25">
      <c r="A6" s="66"/>
      <c r="B6" s="68" t="s">
        <v>68</v>
      </c>
      <c r="D6" s="66"/>
      <c r="E6" s="66"/>
      <c r="F6" s="66"/>
      <c r="G6" s="66"/>
      <c r="H6" s="66"/>
      <c r="I6" s="70"/>
      <c r="J6" s="70"/>
      <c r="K6" s="70"/>
      <c r="L6" s="70"/>
      <c r="M6" s="70"/>
      <c r="N6" s="70"/>
      <c r="O6" s="70"/>
      <c r="P6" s="70"/>
      <c r="Q6" s="70"/>
      <c r="R6" s="70"/>
      <c r="S6" s="70"/>
      <c r="T6" s="70"/>
    </row>
    <row r="7" spans="1:20" s="68" customFormat="1" ht="16.5" customHeight="1" x14ac:dyDescent="0.25">
      <c r="A7" s="66"/>
      <c r="B7" s="69" t="s">
        <v>69</v>
      </c>
      <c r="C7" s="66"/>
      <c r="D7" s="66"/>
      <c r="E7" s="66"/>
      <c r="F7" s="66"/>
      <c r="G7" s="66"/>
      <c r="H7" s="66"/>
      <c r="I7" s="70"/>
      <c r="J7" s="70"/>
      <c r="K7" s="70"/>
      <c r="L7" s="70"/>
      <c r="M7" s="70"/>
      <c r="N7" s="70"/>
      <c r="O7" s="70"/>
      <c r="P7" s="70"/>
      <c r="Q7" s="70"/>
      <c r="R7" s="70"/>
      <c r="S7" s="70"/>
      <c r="T7" s="70"/>
    </row>
    <row r="8" spans="1:20" ht="16.5" customHeight="1" x14ac:dyDescent="0.25">
      <c r="B8" s="66" t="s">
        <v>72</v>
      </c>
    </row>
    <row r="9" spans="1:20" ht="16.5" customHeight="1" x14ac:dyDescent="0.25">
      <c r="B9" s="76"/>
    </row>
    <row r="10" spans="1:20" ht="16.5" customHeight="1" x14ac:dyDescent="0.25">
      <c r="B10" s="76"/>
    </row>
    <row r="11" spans="1:20" ht="16.5" customHeight="1" x14ac:dyDescent="0.25">
      <c r="B11" s="76"/>
    </row>
  </sheetData>
  <pageMargins left="0.70866141732283472" right="0.70866141732283472" top="0.74803149606299213" bottom="0.74803149606299213" header="0.31496062992125984" footer="0.31496062992125984"/>
  <pageSetup paperSize="9" scale="89" fitToHeight="0" orientation="landscape" r:id="rId1"/>
  <headerFooter>
    <oddFooter>&amp;RRoland Berger | &amp;P</oddFooter>
    <firstHeader>&amp;R&amp;G</firstHeader>
    <firstFooter>&amp;L©  Roland Berger&amp;R&amp;F - &amp;A | &amp;P</first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6BE63-6057-4B50-84FC-7A0A706758BF}">
  <dimension ref="A1:AA94"/>
  <sheetViews>
    <sheetView showGridLines="0" zoomScale="85" zoomScaleNormal="85" workbookViewId="0">
      <selection activeCell="C23" sqref="C23"/>
    </sheetView>
  </sheetViews>
  <sheetFormatPr defaultColWidth="0" defaultRowHeight="14.25" customHeight="1" zeroHeight="1" x14ac:dyDescent="0.2"/>
  <cols>
    <col min="1" max="1" width="2.5703125" style="1" customWidth="1"/>
    <col min="2" max="2" width="4.7109375" style="1" customWidth="1"/>
    <col min="3" max="3" width="73.28515625" style="1" customWidth="1"/>
    <col min="4" max="4" width="3.42578125" style="1" customWidth="1"/>
    <col min="5" max="5" width="22.7109375" style="1" customWidth="1"/>
    <col min="6" max="6" width="3.42578125" style="1" customWidth="1"/>
    <col min="7" max="7" width="27.28515625" style="1" customWidth="1"/>
    <col min="8" max="8" width="18.85546875" style="1" customWidth="1"/>
    <col min="9" max="9" width="47.7109375" style="1" customWidth="1"/>
    <col min="10" max="10" width="9.140625" style="1" customWidth="1"/>
    <col min="11" max="11" width="27.28515625" style="1" customWidth="1"/>
    <col min="12" max="12" width="18.85546875" style="1" customWidth="1"/>
    <col min="13" max="13" width="47.7109375" style="1" customWidth="1"/>
    <col min="14" max="14" width="9.140625" style="1" customWidth="1"/>
    <col min="15" max="15" width="27.28515625" style="1" customWidth="1"/>
    <col min="16" max="16" width="18.85546875" style="1" customWidth="1"/>
    <col min="17" max="17" width="47.7109375" style="1" customWidth="1"/>
    <col min="18" max="18" width="9.140625" style="1" customWidth="1"/>
    <col min="19" max="19" width="27.28515625" style="1" customWidth="1"/>
    <col min="20" max="20" width="18.85546875" style="1" customWidth="1"/>
    <col min="21" max="21" width="47.7109375" style="1" customWidth="1"/>
    <col min="22" max="23" width="9.140625" style="1" customWidth="1"/>
    <col min="24" max="27" width="0" style="1" hidden="1" customWidth="1"/>
    <col min="28" max="16384" width="9.140625" style="1" hidden="1"/>
  </cols>
  <sheetData>
    <row r="1" spans="1:23" s="2" customFormat="1" ht="5.0999999999999996" customHeight="1" x14ac:dyDescent="0.2">
      <c r="A1" s="40"/>
      <c r="B1" s="40"/>
      <c r="C1" s="40"/>
      <c r="D1" s="40"/>
      <c r="E1" s="40"/>
      <c r="F1" s="40"/>
      <c r="G1" s="41"/>
      <c r="H1" s="41"/>
      <c r="I1" s="41"/>
      <c r="J1" s="41"/>
      <c r="K1" s="41"/>
      <c r="L1" s="41"/>
      <c r="M1" s="41"/>
      <c r="N1" s="41"/>
      <c r="O1" s="41"/>
      <c r="P1" s="41"/>
      <c r="Q1" s="41"/>
      <c r="R1" s="41"/>
      <c r="S1" s="41"/>
      <c r="T1" s="41"/>
      <c r="U1" s="41"/>
      <c r="V1" s="41"/>
      <c r="W1" s="41"/>
    </row>
    <row r="2" spans="1:23" s="2" customFormat="1" ht="20.25" x14ac:dyDescent="0.3">
      <c r="A2" s="40"/>
      <c r="B2" s="42" t="s">
        <v>70</v>
      </c>
      <c r="C2" s="40"/>
      <c r="D2" s="40"/>
      <c r="E2" s="40"/>
      <c r="F2" s="40"/>
      <c r="G2" s="41"/>
      <c r="H2" s="41"/>
      <c r="I2" s="41"/>
      <c r="J2" s="41"/>
      <c r="K2" s="41"/>
      <c r="L2" s="41"/>
      <c r="M2" s="41"/>
      <c r="N2" s="41"/>
      <c r="O2" s="41"/>
      <c r="P2" s="41"/>
      <c r="Q2" s="41"/>
      <c r="R2" s="41"/>
      <c r="S2" s="41"/>
      <c r="T2" s="41"/>
      <c r="U2" s="41"/>
      <c r="V2" s="41"/>
      <c r="W2" s="41"/>
    </row>
    <row r="3" spans="1:23" s="2" customFormat="1" ht="9.75" customHeight="1" x14ac:dyDescent="0.3">
      <c r="A3" s="40"/>
      <c r="B3" s="42"/>
      <c r="C3" s="40"/>
      <c r="D3" s="40"/>
      <c r="E3" s="40"/>
      <c r="F3" s="40"/>
      <c r="G3" s="41"/>
      <c r="H3" s="41"/>
      <c r="I3" s="41"/>
      <c r="J3" s="41"/>
      <c r="K3" s="41"/>
      <c r="L3" s="41"/>
      <c r="M3" s="41"/>
      <c r="N3" s="41"/>
      <c r="O3" s="41"/>
      <c r="P3" s="41"/>
      <c r="Q3" s="41"/>
      <c r="R3" s="41"/>
      <c r="S3" s="41"/>
      <c r="T3" s="41"/>
      <c r="U3" s="41"/>
      <c r="V3" s="41"/>
      <c r="W3" s="41"/>
    </row>
    <row r="4" spans="1:23" s="2" customFormat="1" ht="20.25" x14ac:dyDescent="0.3">
      <c r="A4" s="40"/>
      <c r="B4" s="42" t="s">
        <v>31</v>
      </c>
      <c r="C4" s="40"/>
      <c r="D4" s="40"/>
      <c r="E4" s="40"/>
      <c r="F4" s="40"/>
      <c r="G4" s="41"/>
      <c r="H4" s="41"/>
      <c r="I4" s="41"/>
      <c r="J4" s="41"/>
      <c r="K4" s="41"/>
      <c r="L4" s="41"/>
      <c r="M4" s="41"/>
      <c r="N4" s="41"/>
      <c r="O4" s="41"/>
      <c r="P4" s="41"/>
      <c r="Q4" s="41"/>
      <c r="R4" s="41"/>
      <c r="S4" s="42" t="s">
        <v>24</v>
      </c>
      <c r="T4" s="41"/>
      <c r="U4" s="41"/>
      <c r="V4" s="41"/>
      <c r="W4" s="41"/>
    </row>
    <row r="5" spans="1:23" s="2" customFormat="1" ht="9.75" customHeight="1" x14ac:dyDescent="0.3">
      <c r="A5" s="40"/>
      <c r="B5" s="42"/>
      <c r="C5" s="40"/>
      <c r="D5" s="40"/>
      <c r="E5" s="40"/>
      <c r="F5" s="40"/>
      <c r="G5" s="41"/>
      <c r="H5" s="41"/>
      <c r="I5" s="41"/>
      <c r="J5" s="41"/>
      <c r="K5" s="41"/>
      <c r="L5" s="41"/>
      <c r="M5" s="41"/>
      <c r="N5" s="41"/>
      <c r="O5" s="41"/>
      <c r="P5" s="41"/>
      <c r="Q5" s="41"/>
      <c r="R5" s="41"/>
      <c r="S5" s="41"/>
      <c r="T5" s="41"/>
      <c r="U5" s="41"/>
      <c r="V5" s="41"/>
      <c r="W5" s="41"/>
    </row>
    <row r="6" spans="1:23" s="2" customFormat="1" x14ac:dyDescent="0.2">
      <c r="A6" s="40"/>
      <c r="B6" s="40" t="s">
        <v>13</v>
      </c>
      <c r="C6" s="40"/>
      <c r="D6" s="40"/>
      <c r="E6" s="40"/>
      <c r="F6" s="40"/>
      <c r="G6" s="41"/>
      <c r="H6" s="41"/>
      <c r="I6" s="41"/>
      <c r="J6" s="41"/>
      <c r="K6" s="41"/>
      <c r="L6" s="41"/>
      <c r="M6" s="41"/>
      <c r="N6" s="41"/>
      <c r="O6" s="41"/>
      <c r="P6" s="41"/>
      <c r="Q6" s="41"/>
      <c r="R6" s="41"/>
      <c r="S6" s="45" t="s">
        <v>0</v>
      </c>
      <c r="T6" s="46" t="s">
        <v>25</v>
      </c>
      <c r="U6" s="47" t="s">
        <v>26</v>
      </c>
      <c r="V6" s="41"/>
      <c r="W6" s="41"/>
    </row>
    <row r="7" spans="1:23" s="2" customFormat="1" ht="12.75" x14ac:dyDescent="0.2">
      <c r="A7" s="40"/>
      <c r="B7" s="40"/>
      <c r="C7" s="40"/>
      <c r="D7" s="40"/>
      <c r="E7" s="40"/>
      <c r="F7" s="40"/>
      <c r="G7" s="41"/>
      <c r="H7" s="41"/>
      <c r="I7" s="41"/>
      <c r="J7" s="41"/>
      <c r="K7" s="41"/>
      <c r="L7" s="41"/>
      <c r="M7" s="41"/>
      <c r="N7" s="41"/>
      <c r="O7" s="41"/>
      <c r="P7" s="41"/>
      <c r="Q7" s="41"/>
      <c r="R7" s="41"/>
      <c r="S7" s="41"/>
      <c r="T7" s="41"/>
      <c r="U7" s="41"/>
      <c r="V7" s="41"/>
      <c r="W7" s="41"/>
    </row>
    <row r="8" spans="1:23" x14ac:dyDescent="0.2"/>
    <row r="9" spans="1:23" ht="15" x14ac:dyDescent="0.25">
      <c r="B9" s="43" t="s">
        <v>15</v>
      </c>
      <c r="C9" s="43"/>
      <c r="E9" s="43" t="s">
        <v>27</v>
      </c>
      <c r="G9" s="43" t="s">
        <v>39</v>
      </c>
      <c r="H9" s="43"/>
      <c r="I9" s="44" t="s">
        <v>38</v>
      </c>
      <c r="K9" s="43" t="s">
        <v>40</v>
      </c>
      <c r="L9" s="43"/>
      <c r="M9" s="44" t="s">
        <v>38</v>
      </c>
      <c r="O9" s="43" t="s">
        <v>41</v>
      </c>
      <c r="P9" s="43"/>
      <c r="Q9" s="44" t="s">
        <v>38</v>
      </c>
      <c r="S9" s="43" t="s">
        <v>42</v>
      </c>
      <c r="T9" s="43"/>
      <c r="U9" s="44" t="s">
        <v>38</v>
      </c>
    </row>
    <row r="10" spans="1:23" x14ac:dyDescent="0.2"/>
    <row r="11" spans="1:23" ht="15" x14ac:dyDescent="0.25">
      <c r="B11" s="48" t="s">
        <v>16</v>
      </c>
      <c r="C11" s="49"/>
      <c r="E11" s="54"/>
      <c r="G11" s="57" t="s">
        <v>1</v>
      </c>
      <c r="H11" s="58"/>
      <c r="I11" s="59">
        <f>+IFERROR(SUM(I12:I13),"")</f>
        <v>69.333333333333329</v>
      </c>
      <c r="K11" s="57" t="s">
        <v>1</v>
      </c>
      <c r="L11" s="58"/>
      <c r="M11" s="59">
        <f>+IFERROR(SUM(M12:M13),"")</f>
        <v>60.410256410256409</v>
      </c>
      <c r="O11" s="57" t="s">
        <v>1</v>
      </c>
      <c r="P11" s="58"/>
      <c r="Q11" s="59">
        <f>+IFERROR(SUM(Q12:Q13),"")</f>
        <v>86.833333333333343</v>
      </c>
      <c r="S11" s="57" t="s">
        <v>1</v>
      </c>
      <c r="T11" s="58"/>
      <c r="U11" s="59">
        <f>+IFERROR(SUM(U12:U13),"")</f>
        <v>46.980392156862749</v>
      </c>
    </row>
    <row r="12" spans="1:23" ht="15" x14ac:dyDescent="0.25">
      <c r="B12" s="50"/>
      <c r="C12" s="51" t="s">
        <v>17</v>
      </c>
      <c r="E12" s="55">
        <f>SUM(E19,E23,E27,E31,E35,E39,E45,E49)</f>
        <v>100</v>
      </c>
      <c r="G12" s="60" t="s">
        <v>17</v>
      </c>
      <c r="H12" s="61"/>
      <c r="I12" s="62">
        <f>IFERROR(SUM(H19:H19,H23:H23,H27:H27,H31:H31,H35:H35),"")</f>
        <v>36.666666666666664</v>
      </c>
      <c r="K12" s="60" t="s">
        <v>17</v>
      </c>
      <c r="L12" s="61"/>
      <c r="M12" s="62">
        <f>IFERROR(SUM(L19:L19,L23:L23,L27:L27,L31:L31,L35:L35),"")</f>
        <v>31.333333333333332</v>
      </c>
      <c r="O12" s="60" t="s">
        <v>17</v>
      </c>
      <c r="P12" s="61"/>
      <c r="Q12" s="62">
        <f>IFERROR(SUM(P19:P19,P23:P23,P27:P27,P31:P31,P35:P35),"")</f>
        <v>47.833333333333336</v>
      </c>
      <c r="S12" s="60" t="s">
        <v>17</v>
      </c>
      <c r="T12" s="61"/>
      <c r="U12" s="62">
        <f>IFERROR(SUM(T19:T19,T23:T23,T27:T27,T31:T31,T35:T35),"")</f>
        <v>24</v>
      </c>
    </row>
    <row r="13" spans="1:23" ht="15" x14ac:dyDescent="0.25">
      <c r="B13" s="52"/>
      <c r="C13" s="53" t="s">
        <v>18</v>
      </c>
      <c r="E13" s="56"/>
      <c r="G13" s="63" t="s">
        <v>18</v>
      </c>
      <c r="H13" s="64"/>
      <c r="I13" s="65">
        <f>IFERROR(SUM(H45:H45,H49:H49),"")</f>
        <v>32.666666666666664</v>
      </c>
      <c r="K13" s="63" t="s">
        <v>18</v>
      </c>
      <c r="L13" s="64"/>
      <c r="M13" s="65">
        <f>IFERROR(SUM(L45:L45,L49:L49),"")</f>
        <v>29.076923076923077</v>
      </c>
      <c r="O13" s="63" t="s">
        <v>18</v>
      </c>
      <c r="P13" s="64"/>
      <c r="Q13" s="65">
        <f>IFERROR(SUM(P45:P45,P49:P49),"")</f>
        <v>39</v>
      </c>
      <c r="S13" s="63" t="s">
        <v>18</v>
      </c>
      <c r="T13" s="64"/>
      <c r="U13" s="65">
        <f>IFERROR(SUM(T45:T45,T49:T49),"")</f>
        <v>22.980392156862745</v>
      </c>
    </row>
    <row r="14" spans="1:23" x14ac:dyDescent="0.2"/>
    <row r="15" spans="1:23" ht="15" x14ac:dyDescent="0.25">
      <c r="B15" s="21" t="s">
        <v>2</v>
      </c>
      <c r="C15" s="25" t="s">
        <v>17</v>
      </c>
      <c r="E15" s="26">
        <f>SUM(E19,E23,E27,E31,E35,E39)</f>
        <v>60</v>
      </c>
      <c r="G15" s="23"/>
      <c r="H15" s="24"/>
      <c r="I15" s="22"/>
      <c r="K15" s="23"/>
      <c r="L15" s="24"/>
      <c r="M15" s="22"/>
      <c r="O15" s="23"/>
      <c r="P15" s="24"/>
      <c r="Q15" s="22"/>
      <c r="S15" s="23"/>
      <c r="T15" s="24"/>
      <c r="U15" s="22"/>
    </row>
    <row r="16" spans="1:23" x14ac:dyDescent="0.2"/>
    <row r="17" spans="2:21" ht="15" x14ac:dyDescent="0.25">
      <c r="B17" s="5"/>
      <c r="C17" s="6"/>
      <c r="E17" s="35"/>
      <c r="G17" s="12" t="s">
        <v>64</v>
      </c>
      <c r="H17" s="20" t="s">
        <v>29</v>
      </c>
      <c r="I17" s="19" t="s">
        <v>28</v>
      </c>
      <c r="K17" s="12" t="s">
        <v>64</v>
      </c>
      <c r="L17" s="20" t="s">
        <v>29</v>
      </c>
      <c r="M17" s="19" t="s">
        <v>28</v>
      </c>
      <c r="O17" s="12" t="s">
        <v>64</v>
      </c>
      <c r="P17" s="20" t="s">
        <v>29</v>
      </c>
      <c r="Q17" s="19" t="s">
        <v>28</v>
      </c>
      <c r="S17" s="12" t="s">
        <v>64</v>
      </c>
      <c r="T17" s="20" t="s">
        <v>29</v>
      </c>
      <c r="U17" s="19" t="s">
        <v>28</v>
      </c>
    </row>
    <row r="18" spans="2:21" ht="8.25" customHeight="1" x14ac:dyDescent="0.25">
      <c r="B18" s="7"/>
      <c r="C18" s="8"/>
      <c r="E18" s="13"/>
      <c r="G18" s="9"/>
      <c r="H18" s="10"/>
      <c r="I18" s="11"/>
      <c r="K18" s="9"/>
      <c r="L18" s="10"/>
      <c r="M18" s="11"/>
      <c r="O18" s="9"/>
      <c r="P18" s="10"/>
      <c r="Q18" s="11"/>
      <c r="S18" s="9"/>
      <c r="T18" s="10"/>
      <c r="U18" s="11"/>
    </row>
    <row r="19" spans="2:21" ht="57" customHeight="1" x14ac:dyDescent="0.2">
      <c r="B19" s="4" t="s">
        <v>3</v>
      </c>
      <c r="C19" s="3" t="s">
        <v>57</v>
      </c>
      <c r="E19" s="34">
        <v>20</v>
      </c>
      <c r="G19" s="39">
        <f>'Supplier A'!G19</f>
        <v>5.666666666666667</v>
      </c>
      <c r="H19" s="30">
        <f>'Supplier A'!H19</f>
        <v>11.333333333333334</v>
      </c>
      <c r="I19" s="33" t="str">
        <f>'Supplier A'!I19</f>
        <v>Lorem Ipsum Lorem Ipsum Lorem Ipsum Lorem Ipsum Lorem Ipsum</v>
      </c>
      <c r="K19" s="39">
        <f>'Supplier B'!G19</f>
        <v>5</v>
      </c>
      <c r="L19" s="30">
        <f>'Supplier B'!H19</f>
        <v>10</v>
      </c>
      <c r="M19" s="33" t="str">
        <f>'Supplier B'!I19</f>
        <v>Lorem Ipsum Lorem Ipsum Lorem Ipsum Lorem Ipsum Lorem Ipsum</v>
      </c>
      <c r="O19" s="39">
        <f>'Supplier C'!G19</f>
        <v>9</v>
      </c>
      <c r="P19" s="30">
        <f>'Supplier C'!H19</f>
        <v>18</v>
      </c>
      <c r="Q19" s="33" t="str">
        <f>'Supplier C'!I19</f>
        <v>Lorem Ipsum Lorem Ipsum Lorem Ipsum Lorem Ipsum Lorem Ipsum</v>
      </c>
      <c r="S19" s="39">
        <f>'Supplier D'!G19</f>
        <v>4.333333333333333</v>
      </c>
      <c r="T19" s="30">
        <f>'Supplier D'!H19</f>
        <v>8.6666666666666661</v>
      </c>
      <c r="U19" s="33" t="str">
        <f>'Supplier D'!I19</f>
        <v>Lorem Ipsum Lorem Ipsum Lorem Ipsum Lorem Ipsum Lorem Ipsum</v>
      </c>
    </row>
    <row r="20" spans="2:21" x14ac:dyDescent="0.2"/>
    <row r="21" spans="2:21" ht="15" x14ac:dyDescent="0.25">
      <c r="B21" s="5"/>
      <c r="C21" s="6"/>
      <c r="E21" s="35"/>
      <c r="G21" s="12" t="s">
        <v>64</v>
      </c>
      <c r="H21" s="20" t="s">
        <v>29</v>
      </c>
      <c r="I21" s="19" t="s">
        <v>28</v>
      </c>
      <c r="K21" s="12" t="s">
        <v>64</v>
      </c>
      <c r="L21" s="20" t="s">
        <v>29</v>
      </c>
      <c r="M21" s="19" t="s">
        <v>28</v>
      </c>
      <c r="O21" s="12" t="s">
        <v>64</v>
      </c>
      <c r="P21" s="20" t="s">
        <v>29</v>
      </c>
      <c r="Q21" s="19" t="s">
        <v>28</v>
      </c>
      <c r="S21" s="12" t="s">
        <v>64</v>
      </c>
      <c r="T21" s="20" t="s">
        <v>29</v>
      </c>
      <c r="U21" s="19" t="s">
        <v>28</v>
      </c>
    </row>
    <row r="22" spans="2:21" ht="8.25" customHeight="1" x14ac:dyDescent="0.25">
      <c r="B22" s="7"/>
      <c r="C22" s="8"/>
      <c r="E22" s="13"/>
      <c r="G22" s="9"/>
      <c r="H22" s="10"/>
      <c r="I22" s="11"/>
      <c r="K22" s="9"/>
      <c r="L22" s="10"/>
      <c r="M22" s="11"/>
      <c r="O22" s="9"/>
      <c r="P22" s="10"/>
      <c r="Q22" s="11"/>
      <c r="S22" s="9"/>
      <c r="T22" s="10"/>
      <c r="U22" s="11"/>
    </row>
    <row r="23" spans="2:21" ht="57" customHeight="1" x14ac:dyDescent="0.2">
      <c r="B23" s="4" t="s">
        <v>4</v>
      </c>
      <c r="C23" s="3" t="s">
        <v>58</v>
      </c>
      <c r="E23" s="34">
        <v>10</v>
      </c>
      <c r="G23" s="39">
        <f>'Supplier A'!G23</f>
        <v>7</v>
      </c>
      <c r="H23" s="30">
        <f>'Supplier A'!H23</f>
        <v>7</v>
      </c>
      <c r="I23" s="33" t="str">
        <f>'Supplier A'!I23</f>
        <v>Lorem Ipsum Lorem Ipsum Lorem Ipsum Lorem Ipsum Lorem Ipsum</v>
      </c>
      <c r="K23" s="39">
        <f>'Supplier B'!G23</f>
        <v>6</v>
      </c>
      <c r="L23" s="30">
        <f>'Supplier B'!H23</f>
        <v>6</v>
      </c>
      <c r="M23" s="33" t="str">
        <f>'Supplier B'!I23</f>
        <v>Lorem Ipsum Lorem Ipsum Lorem Ipsum Lorem Ipsum Lorem Ipsum</v>
      </c>
      <c r="O23" s="39">
        <f>'Supplier C'!G23</f>
        <v>8</v>
      </c>
      <c r="P23" s="30">
        <f>'Supplier C'!H23</f>
        <v>8</v>
      </c>
      <c r="Q23" s="33" t="str">
        <f>'Supplier C'!I23</f>
        <v>Lorem Ipsum Lorem Ipsum Lorem Ipsum Lorem Ipsum Lorem Ipsum</v>
      </c>
      <c r="S23" s="39">
        <f>'Supplier D'!G23</f>
        <v>4</v>
      </c>
      <c r="T23" s="30">
        <f>'Supplier D'!H23</f>
        <v>4</v>
      </c>
      <c r="U23" s="33" t="str">
        <f>'Supplier D'!I23</f>
        <v>Lorem Ipsum Lorem Ipsum Lorem Ipsum Lorem Ipsum Lorem Ipsum</v>
      </c>
    </row>
    <row r="24" spans="2:21" x14ac:dyDescent="0.2"/>
    <row r="25" spans="2:21" ht="15" x14ac:dyDescent="0.25">
      <c r="B25" s="5"/>
      <c r="C25" s="6"/>
      <c r="E25" s="35"/>
      <c r="G25" s="12" t="s">
        <v>64</v>
      </c>
      <c r="H25" s="20" t="s">
        <v>29</v>
      </c>
      <c r="I25" s="19" t="s">
        <v>28</v>
      </c>
      <c r="K25" s="12" t="s">
        <v>64</v>
      </c>
      <c r="L25" s="20" t="s">
        <v>29</v>
      </c>
      <c r="M25" s="19" t="s">
        <v>28</v>
      </c>
      <c r="O25" s="12" t="s">
        <v>64</v>
      </c>
      <c r="P25" s="20" t="s">
        <v>29</v>
      </c>
      <c r="Q25" s="19" t="s">
        <v>28</v>
      </c>
      <c r="S25" s="12" t="s">
        <v>64</v>
      </c>
      <c r="T25" s="20" t="s">
        <v>29</v>
      </c>
      <c r="U25" s="19" t="s">
        <v>28</v>
      </c>
    </row>
    <row r="26" spans="2:21" ht="8.25" customHeight="1" x14ac:dyDescent="0.25">
      <c r="B26" s="7"/>
      <c r="C26" s="8"/>
      <c r="E26" s="13"/>
      <c r="G26" s="9"/>
      <c r="H26" s="10"/>
      <c r="I26" s="11"/>
      <c r="K26" s="9"/>
      <c r="L26" s="10"/>
      <c r="M26" s="11"/>
      <c r="O26" s="9"/>
      <c r="P26" s="10"/>
      <c r="Q26" s="11"/>
      <c r="S26" s="9"/>
      <c r="T26" s="10"/>
      <c r="U26" s="11"/>
    </row>
    <row r="27" spans="2:21" ht="57" customHeight="1" x14ac:dyDescent="0.2">
      <c r="B27" s="4" t="s">
        <v>5</v>
      </c>
      <c r="C27" s="3" t="s">
        <v>59</v>
      </c>
      <c r="E27" s="34">
        <v>10</v>
      </c>
      <c r="G27" s="39">
        <f>'Supplier A'!G27</f>
        <v>7.333333333333333</v>
      </c>
      <c r="H27" s="30">
        <f>'Supplier A'!H27</f>
        <v>7.333333333333333</v>
      </c>
      <c r="I27" s="33" t="str">
        <f>'Supplier A'!I27</f>
        <v>Lorem Ipsum Lorem Ipsum Lorem Ipsum Lorem Ipsum Lorem Ipsum</v>
      </c>
      <c r="K27" s="39">
        <f>'Supplier B'!G27</f>
        <v>6</v>
      </c>
      <c r="L27" s="30">
        <f>'Supplier B'!H27</f>
        <v>6</v>
      </c>
      <c r="M27" s="33" t="str">
        <f>'Supplier B'!I27</f>
        <v>Lorem Ipsum Lorem Ipsum Lorem Ipsum Lorem Ipsum Lorem Ipsum</v>
      </c>
      <c r="O27" s="39">
        <f>'Supplier C'!G27</f>
        <v>9</v>
      </c>
      <c r="P27" s="30">
        <f>'Supplier C'!H27</f>
        <v>9</v>
      </c>
      <c r="Q27" s="33" t="str">
        <f>'Supplier C'!I27</f>
        <v>Lorem Ipsum Lorem Ipsum Lorem Ipsum Lorem Ipsum Lorem Ipsum</v>
      </c>
      <c r="S27" s="39">
        <f>'Supplier D'!G27</f>
        <v>4.666666666666667</v>
      </c>
      <c r="T27" s="30">
        <f>'Supplier D'!H27</f>
        <v>4.666666666666667</v>
      </c>
      <c r="U27" s="33" t="str">
        <f>'Supplier D'!I27</f>
        <v>Lorem Ipsum Lorem Ipsum Lorem Ipsum Lorem Ipsum Lorem Ipsum</v>
      </c>
    </row>
    <row r="28" spans="2:21" x14ac:dyDescent="0.2"/>
    <row r="29" spans="2:21" ht="15" x14ac:dyDescent="0.25">
      <c r="B29" s="5"/>
      <c r="C29" s="6"/>
      <c r="E29" s="35"/>
      <c r="G29" s="12" t="s">
        <v>64</v>
      </c>
      <c r="H29" s="20" t="s">
        <v>29</v>
      </c>
      <c r="I29" s="19" t="s">
        <v>28</v>
      </c>
      <c r="K29" s="12" t="s">
        <v>64</v>
      </c>
      <c r="L29" s="20" t="s">
        <v>29</v>
      </c>
      <c r="M29" s="19" t="s">
        <v>28</v>
      </c>
      <c r="O29" s="12" t="s">
        <v>64</v>
      </c>
      <c r="P29" s="20" t="s">
        <v>29</v>
      </c>
      <c r="Q29" s="19" t="s">
        <v>28</v>
      </c>
      <c r="S29" s="12" t="s">
        <v>64</v>
      </c>
      <c r="T29" s="20" t="s">
        <v>29</v>
      </c>
      <c r="U29" s="19" t="s">
        <v>28</v>
      </c>
    </row>
    <row r="30" spans="2:21" ht="8.25" customHeight="1" x14ac:dyDescent="0.25">
      <c r="B30" s="7"/>
      <c r="C30" s="8"/>
      <c r="E30" s="13"/>
      <c r="G30" s="9"/>
      <c r="H30" s="10"/>
      <c r="I30" s="11"/>
      <c r="K30" s="9"/>
      <c r="L30" s="10"/>
      <c r="M30" s="11"/>
      <c r="O30" s="9"/>
      <c r="P30" s="10"/>
      <c r="Q30" s="11"/>
      <c r="S30" s="9"/>
      <c r="T30" s="10"/>
      <c r="U30" s="11"/>
    </row>
    <row r="31" spans="2:21" ht="57" customHeight="1" x14ac:dyDescent="0.2">
      <c r="B31" s="4" t="s">
        <v>6</v>
      </c>
      <c r="C31" s="3" t="s">
        <v>60</v>
      </c>
      <c r="E31" s="34">
        <v>5</v>
      </c>
      <c r="G31" s="39">
        <f>'Supplier A'!G31</f>
        <v>6.666666666666667</v>
      </c>
      <c r="H31" s="30">
        <f>'Supplier A'!H31</f>
        <v>3.3333333333333335</v>
      </c>
      <c r="I31" s="33" t="str">
        <f>'Supplier A'!I31</f>
        <v>Lorem Ipsum Lorem Ipsum Lorem Ipsum Lorem Ipsum Lorem Ipsum</v>
      </c>
      <c r="K31" s="39">
        <f>'Supplier B'!G31</f>
        <v>6.666666666666667</v>
      </c>
      <c r="L31" s="30">
        <f>'Supplier B'!H31</f>
        <v>3.3333333333333335</v>
      </c>
      <c r="M31" s="33" t="str">
        <f>'Supplier B'!I31</f>
        <v>Lorem Ipsum Lorem Ipsum Lorem Ipsum Lorem Ipsum Lorem Ipsum</v>
      </c>
      <c r="O31" s="39">
        <f>'Supplier C'!G31</f>
        <v>7.666666666666667</v>
      </c>
      <c r="P31" s="30">
        <f>'Supplier C'!H31</f>
        <v>3.8333333333333335</v>
      </c>
      <c r="Q31" s="33" t="str">
        <f>'Supplier C'!I31</f>
        <v>Lorem Ipsum Lorem Ipsum Lorem Ipsum Lorem Ipsum Lorem Ipsum</v>
      </c>
      <c r="S31" s="39">
        <f>'Supplier D'!G31</f>
        <v>6</v>
      </c>
      <c r="T31" s="30">
        <f>'Supplier D'!H31</f>
        <v>3</v>
      </c>
      <c r="U31" s="33" t="str">
        <f>'Supplier D'!I31</f>
        <v>Lorem Ipsum Lorem Ipsum Lorem Ipsum Lorem Ipsum Lorem Ipsum</v>
      </c>
    </row>
    <row r="32" spans="2:21" x14ac:dyDescent="0.2"/>
    <row r="33" spans="2:21" ht="15" x14ac:dyDescent="0.25">
      <c r="B33" s="5"/>
      <c r="C33" s="6"/>
      <c r="E33" s="35"/>
      <c r="G33" s="12" t="s">
        <v>64</v>
      </c>
      <c r="H33" s="20" t="s">
        <v>29</v>
      </c>
      <c r="I33" s="19" t="s">
        <v>28</v>
      </c>
      <c r="K33" s="12" t="s">
        <v>64</v>
      </c>
      <c r="L33" s="20" t="s">
        <v>29</v>
      </c>
      <c r="M33" s="19" t="s">
        <v>28</v>
      </c>
      <c r="O33" s="12" t="s">
        <v>64</v>
      </c>
      <c r="P33" s="20" t="s">
        <v>29</v>
      </c>
      <c r="Q33" s="19" t="s">
        <v>28</v>
      </c>
      <c r="S33" s="12" t="s">
        <v>64</v>
      </c>
      <c r="T33" s="20" t="s">
        <v>29</v>
      </c>
      <c r="U33" s="19" t="s">
        <v>28</v>
      </c>
    </row>
    <row r="34" spans="2:21" ht="8.25" customHeight="1" x14ac:dyDescent="0.25">
      <c r="B34" s="7"/>
      <c r="C34" s="8"/>
      <c r="E34" s="13"/>
      <c r="G34" s="9"/>
      <c r="H34" s="10"/>
      <c r="I34" s="11"/>
      <c r="K34" s="9"/>
      <c r="L34" s="10"/>
      <c r="M34" s="11"/>
      <c r="O34" s="9"/>
      <c r="P34" s="10"/>
      <c r="Q34" s="11"/>
      <c r="S34" s="9"/>
      <c r="T34" s="10"/>
      <c r="U34" s="11"/>
    </row>
    <row r="35" spans="2:21" ht="57" customHeight="1" x14ac:dyDescent="0.2">
      <c r="B35" s="4" t="s">
        <v>7</v>
      </c>
      <c r="C35" s="3" t="s">
        <v>61</v>
      </c>
      <c r="E35" s="34">
        <v>10</v>
      </c>
      <c r="G35" s="39">
        <f>'Supplier A'!G35</f>
        <v>7.666666666666667</v>
      </c>
      <c r="H35" s="30">
        <f>'Supplier A'!H35</f>
        <v>7.666666666666667</v>
      </c>
      <c r="I35" s="33" t="str">
        <f>'Supplier A'!I35</f>
        <v>Lorem Ipsum Lorem Ipsum Lorem Ipsum Lorem Ipsum Lorem Ipsum</v>
      </c>
      <c r="K35" s="39">
        <f>'Supplier B'!G35</f>
        <v>6</v>
      </c>
      <c r="L35" s="30">
        <f>'Supplier B'!H35</f>
        <v>6</v>
      </c>
      <c r="M35" s="33" t="str">
        <f>'Supplier B'!I35</f>
        <v>Lorem Ipsum Lorem Ipsum Lorem Ipsum Lorem Ipsum Lorem Ipsum</v>
      </c>
      <c r="O35" s="39">
        <f>'Supplier C'!G35</f>
        <v>9</v>
      </c>
      <c r="P35" s="30">
        <f>'Supplier C'!H35</f>
        <v>9</v>
      </c>
      <c r="Q35" s="33" t="str">
        <f>'Supplier C'!I35</f>
        <v>Lorem Ipsum Lorem Ipsum Lorem Ipsum Lorem Ipsum Lorem Ipsum</v>
      </c>
      <c r="S35" s="39">
        <f>'Supplier D'!G35</f>
        <v>3.6666666666666665</v>
      </c>
      <c r="T35" s="30">
        <f>'Supplier D'!H35</f>
        <v>3.6666666666666665</v>
      </c>
      <c r="U35" s="33" t="str">
        <f>'Supplier D'!I35</f>
        <v>Lorem Ipsum Lorem Ipsum Lorem Ipsum Lorem Ipsum Lorem Ipsum</v>
      </c>
    </row>
    <row r="36" spans="2:21" x14ac:dyDescent="0.2"/>
    <row r="37" spans="2:21" ht="15" x14ac:dyDescent="0.25">
      <c r="B37" s="5"/>
      <c r="C37" s="6"/>
      <c r="E37" s="35"/>
      <c r="G37" s="12" t="s">
        <v>64</v>
      </c>
      <c r="H37" s="20" t="s">
        <v>29</v>
      </c>
      <c r="I37" s="19" t="s">
        <v>28</v>
      </c>
      <c r="K37" s="12" t="s">
        <v>64</v>
      </c>
      <c r="L37" s="20" t="s">
        <v>29</v>
      </c>
      <c r="M37" s="19" t="s">
        <v>28</v>
      </c>
      <c r="O37" s="12" t="s">
        <v>64</v>
      </c>
      <c r="P37" s="20" t="s">
        <v>29</v>
      </c>
      <c r="Q37" s="19" t="s">
        <v>28</v>
      </c>
      <c r="S37" s="12" t="s">
        <v>64</v>
      </c>
      <c r="T37" s="20" t="s">
        <v>29</v>
      </c>
      <c r="U37" s="19" t="s">
        <v>28</v>
      </c>
    </row>
    <row r="38" spans="2:21" ht="8.25" customHeight="1" x14ac:dyDescent="0.25">
      <c r="B38" s="7"/>
      <c r="C38" s="8"/>
      <c r="E38" s="13"/>
      <c r="G38" s="9"/>
      <c r="H38" s="10"/>
      <c r="I38" s="11"/>
      <c r="K38" s="9"/>
      <c r="L38" s="10"/>
      <c r="M38" s="11"/>
      <c r="O38" s="9"/>
      <c r="P38" s="10"/>
      <c r="Q38" s="11"/>
      <c r="S38" s="9"/>
      <c r="T38" s="10"/>
      <c r="U38" s="11"/>
    </row>
    <row r="39" spans="2:21" ht="57" customHeight="1" x14ac:dyDescent="0.2">
      <c r="B39" s="4" t="s">
        <v>8</v>
      </c>
      <c r="C39" s="3" t="s">
        <v>62</v>
      </c>
      <c r="E39" s="34">
        <v>5</v>
      </c>
      <c r="G39" s="39">
        <f>'Supplier A'!G39</f>
        <v>7.666666666666667</v>
      </c>
      <c r="H39" s="30">
        <f>'Supplier A'!H39</f>
        <v>3.8333333333333335</v>
      </c>
      <c r="I39" s="33" t="str">
        <f>'Supplier A'!I39</f>
        <v>Lorem Ipsum Lorem Ipsum Lorem Ipsum Lorem Ipsum Lorem Ipsum</v>
      </c>
      <c r="K39" s="39">
        <f>'Supplier B'!G39</f>
        <v>6.333333333333333</v>
      </c>
      <c r="L39" s="30">
        <f>'Supplier B'!H39</f>
        <v>3.1666666666666665</v>
      </c>
      <c r="M39" s="33" t="str">
        <f>'Supplier B'!I39</f>
        <v>Lorem Ipsum Lorem Ipsum Lorem Ipsum Lorem Ipsum Lorem Ipsum</v>
      </c>
      <c r="O39" s="39">
        <f>'Supplier C'!G39</f>
        <v>8</v>
      </c>
      <c r="P39" s="30">
        <f>'Supplier C'!H39</f>
        <v>4</v>
      </c>
      <c r="Q39" s="33" t="str">
        <f>'Supplier C'!I39</f>
        <v>Lorem Ipsum Lorem Ipsum Lorem Ipsum Lorem Ipsum Lorem Ipsum</v>
      </c>
      <c r="S39" s="39">
        <f>'Supplier D'!G39</f>
        <v>5</v>
      </c>
      <c r="T39" s="30">
        <f>'Supplier D'!H39</f>
        <v>2.5</v>
      </c>
      <c r="U39" s="33" t="str">
        <f>'Supplier D'!I39</f>
        <v>Lorem Ipsum Lorem Ipsum Lorem Ipsum Lorem Ipsum Lorem Ipsum</v>
      </c>
    </row>
    <row r="40" spans="2:21" x14ac:dyDescent="0.2"/>
    <row r="41" spans="2:21" ht="15" x14ac:dyDescent="0.25">
      <c r="B41" s="21" t="s">
        <v>9</v>
      </c>
      <c r="C41" s="25" t="s">
        <v>18</v>
      </c>
      <c r="E41" s="26">
        <f>SUM(E45,E49)</f>
        <v>40</v>
      </c>
      <c r="G41" s="23"/>
      <c r="H41" s="24"/>
      <c r="I41" s="22"/>
      <c r="K41" s="23"/>
      <c r="L41" s="24"/>
      <c r="M41" s="22"/>
      <c r="O41" s="23"/>
      <c r="P41" s="24"/>
      <c r="Q41" s="22"/>
      <c r="S41" s="23"/>
      <c r="T41" s="24"/>
      <c r="U41" s="22"/>
    </row>
    <row r="42" spans="2:21" x14ac:dyDescent="0.2"/>
    <row r="43" spans="2:21" ht="15" x14ac:dyDescent="0.25">
      <c r="B43" s="5"/>
      <c r="C43" s="6"/>
      <c r="E43" s="35"/>
      <c r="G43" s="12" t="s">
        <v>32</v>
      </c>
      <c r="H43" s="20" t="s">
        <v>29</v>
      </c>
      <c r="I43" s="19" t="s">
        <v>33</v>
      </c>
      <c r="K43" s="12" t="s">
        <v>32</v>
      </c>
      <c r="L43" s="20" t="s">
        <v>29</v>
      </c>
      <c r="M43" s="19" t="s">
        <v>33</v>
      </c>
      <c r="O43" s="12" t="s">
        <v>32</v>
      </c>
      <c r="P43" s="20" t="s">
        <v>29</v>
      </c>
      <c r="Q43" s="19" t="s">
        <v>33</v>
      </c>
      <c r="S43" s="12" t="s">
        <v>32</v>
      </c>
      <c r="T43" s="20" t="s">
        <v>29</v>
      </c>
      <c r="U43" s="19" t="s">
        <v>33</v>
      </c>
    </row>
    <row r="44" spans="2:21" ht="8.25" customHeight="1" x14ac:dyDescent="0.25">
      <c r="B44" s="7"/>
      <c r="C44" s="8"/>
      <c r="E44" s="13"/>
      <c r="G44" s="9"/>
      <c r="H44" s="10"/>
      <c r="I44" s="11"/>
      <c r="K44" s="9"/>
      <c r="L44" s="10"/>
      <c r="M44" s="11"/>
      <c r="O44" s="9"/>
      <c r="P44" s="10"/>
      <c r="Q44" s="11"/>
      <c r="S44" s="9"/>
      <c r="T44" s="10"/>
      <c r="U44" s="11"/>
    </row>
    <row r="45" spans="2:21" ht="57" customHeight="1" x14ac:dyDescent="0.2">
      <c r="B45" s="4" t="s">
        <v>10</v>
      </c>
      <c r="C45" s="3" t="s">
        <v>30</v>
      </c>
      <c r="E45" s="34">
        <v>30</v>
      </c>
      <c r="G45" s="27">
        <f>'Supplier A'!G45</f>
        <v>120000000</v>
      </c>
      <c r="H45" s="28">
        <f>'Supplier A'!H45</f>
        <v>25</v>
      </c>
      <c r="I45" s="31">
        <v>100000000</v>
      </c>
      <c r="K45" s="81">
        <f>'Supplier B'!G45</f>
        <v>130000000</v>
      </c>
      <c r="L45" s="30">
        <f>'Supplier B'!H45</f>
        <v>23.076923076923077</v>
      </c>
      <c r="M45" s="80">
        <f>I45</f>
        <v>100000000</v>
      </c>
      <c r="O45" s="81">
        <f>'Supplier C'!G45</f>
        <v>100000000</v>
      </c>
      <c r="P45" s="30">
        <f>'Supplier C'!H45</f>
        <v>30</v>
      </c>
      <c r="Q45" s="80">
        <f>I45</f>
        <v>100000000</v>
      </c>
      <c r="S45" s="81">
        <f>'Supplier D'!G45</f>
        <v>170000000</v>
      </c>
      <c r="T45" s="30">
        <f>'Supplier D'!H45</f>
        <v>17.647058823529413</v>
      </c>
      <c r="U45" s="80">
        <f>I45</f>
        <v>100000000</v>
      </c>
    </row>
    <row r="46" spans="2:21" x14ac:dyDescent="0.2"/>
    <row r="47" spans="2:21" ht="15" x14ac:dyDescent="0.25">
      <c r="B47" s="5"/>
      <c r="C47" s="6"/>
      <c r="E47" s="35"/>
      <c r="G47" s="12" t="s">
        <v>64</v>
      </c>
      <c r="H47" s="20" t="s">
        <v>29</v>
      </c>
      <c r="I47" s="19" t="s">
        <v>28</v>
      </c>
      <c r="K47" s="12" t="s">
        <v>64</v>
      </c>
      <c r="L47" s="20" t="s">
        <v>29</v>
      </c>
      <c r="M47" s="19" t="s">
        <v>28</v>
      </c>
      <c r="O47" s="12" t="s">
        <v>64</v>
      </c>
      <c r="P47" s="20" t="s">
        <v>29</v>
      </c>
      <c r="Q47" s="19" t="s">
        <v>28</v>
      </c>
      <c r="S47" s="12" t="s">
        <v>64</v>
      </c>
      <c r="T47" s="20" t="s">
        <v>29</v>
      </c>
      <c r="U47" s="19" t="s">
        <v>28</v>
      </c>
    </row>
    <row r="48" spans="2:21" ht="8.25" customHeight="1" x14ac:dyDescent="0.25">
      <c r="B48" s="7"/>
      <c r="C48" s="8"/>
      <c r="E48" s="13"/>
      <c r="G48" s="9"/>
      <c r="H48" s="10"/>
      <c r="I48" s="11"/>
      <c r="K48" s="9"/>
      <c r="L48" s="10"/>
      <c r="M48" s="11"/>
      <c r="O48" s="9"/>
      <c r="P48" s="10"/>
      <c r="Q48" s="11"/>
      <c r="S48" s="9"/>
      <c r="T48" s="10"/>
      <c r="U48" s="11"/>
    </row>
    <row r="49" spans="2:21" ht="57" customHeight="1" x14ac:dyDescent="0.2">
      <c r="B49" s="4" t="s">
        <v>11</v>
      </c>
      <c r="C49" s="3" t="s">
        <v>63</v>
      </c>
      <c r="E49" s="34">
        <v>10</v>
      </c>
      <c r="G49" s="39">
        <f>'Supplier A'!G49</f>
        <v>7.666666666666667</v>
      </c>
      <c r="H49" s="30">
        <f>'Supplier A'!H49</f>
        <v>7.666666666666667</v>
      </c>
      <c r="I49" s="33" t="str">
        <f>'Supplier A'!I49</f>
        <v>Lorem Ipsum Lorem Ipsum Lorem Ipsum Lorem Ipsum Lorem Ipsum</v>
      </c>
      <c r="K49" s="39">
        <f>'Supplier B'!G49</f>
        <v>6</v>
      </c>
      <c r="L49" s="30">
        <f>'Supplier B'!H49</f>
        <v>6</v>
      </c>
      <c r="M49" s="33" t="str">
        <f>'Supplier B'!I49</f>
        <v>Lorem Ipsum Lorem Ipsum Lorem Ipsum Lorem Ipsum Lorem Ipsum</v>
      </c>
      <c r="O49" s="39">
        <f>'Supplier C'!G49</f>
        <v>9</v>
      </c>
      <c r="P49" s="30">
        <f>'Supplier C'!H49</f>
        <v>9</v>
      </c>
      <c r="Q49" s="33" t="str">
        <f>'Supplier C'!I49</f>
        <v>Lorem Ipsum Lorem Ipsum Lorem Ipsum Lorem Ipsum Lorem Ipsum</v>
      </c>
      <c r="S49" s="39">
        <f>'Supplier D'!G49</f>
        <v>5.333333333333333</v>
      </c>
      <c r="T49" s="30">
        <f>'Supplier D'!H49</f>
        <v>5.333333333333333</v>
      </c>
      <c r="U49" s="33" t="str">
        <f>'Supplier D'!I49</f>
        <v>Lorem Ipsum Lorem Ipsum Lorem Ipsum Lorem Ipsum Lorem Ipsum</v>
      </c>
    </row>
    <row r="50" spans="2:21" ht="14.25" customHeight="1" x14ac:dyDescent="0.2"/>
    <row r="51" spans="2:21" ht="14.25" customHeight="1" x14ac:dyDescent="0.2"/>
    <row r="52" spans="2:21" ht="14.25" customHeight="1" x14ac:dyDescent="0.2"/>
    <row r="53" spans="2:21" ht="14.25" customHeight="1" x14ac:dyDescent="0.2"/>
    <row r="54" spans="2:21" ht="14.25" customHeight="1" x14ac:dyDescent="0.2"/>
    <row r="55" spans="2:21" ht="14.25" customHeight="1" x14ac:dyDescent="0.2"/>
    <row r="56" spans="2:21" ht="14.25" customHeight="1" x14ac:dyDescent="0.2"/>
    <row r="57" spans="2:21" ht="14.25" customHeight="1" x14ac:dyDescent="0.2"/>
    <row r="58" spans="2:21" ht="14.25" customHeight="1" x14ac:dyDescent="0.2"/>
    <row r="59" spans="2:21" ht="14.25" customHeight="1" x14ac:dyDescent="0.2"/>
    <row r="60" spans="2:21" ht="14.25" customHeight="1" x14ac:dyDescent="0.2"/>
    <row r="61" spans="2:21" ht="14.25" customHeight="1" x14ac:dyDescent="0.2"/>
    <row r="62" spans="2:21" ht="14.25" customHeight="1" x14ac:dyDescent="0.2"/>
    <row r="63" spans="2:21" ht="14.25" customHeight="1" x14ac:dyDescent="0.2"/>
    <row r="64" spans="2:21"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F4A1C-8576-4790-BACC-D063BC358A4A}">
  <dimension ref="A1:W95"/>
  <sheetViews>
    <sheetView showGridLines="0" zoomScale="85" zoomScaleNormal="85" workbookViewId="0">
      <selection activeCell="C19" sqref="C19"/>
    </sheetView>
  </sheetViews>
  <sheetFormatPr defaultColWidth="0" defaultRowHeight="14.25" customHeight="1" zeroHeight="1" x14ac:dyDescent="0.2"/>
  <cols>
    <col min="1" max="1" width="2.5703125" style="1" customWidth="1"/>
    <col min="2" max="2" width="4.7109375" style="1" customWidth="1"/>
    <col min="3" max="3" width="73.28515625" style="1" customWidth="1"/>
    <col min="4" max="4" width="3.42578125" style="1" customWidth="1"/>
    <col min="5" max="5" width="22.7109375" style="1" customWidth="1"/>
    <col min="6" max="6" width="3.42578125" style="1" customWidth="1"/>
    <col min="7" max="7" width="27.28515625" style="1" customWidth="1"/>
    <col min="8" max="8" width="18.85546875" style="1" customWidth="1"/>
    <col min="9" max="9" width="47.7109375" style="1" customWidth="1"/>
    <col min="10" max="10" width="9.140625" style="1" customWidth="1"/>
    <col min="11" max="11" width="27.28515625" style="1" customWidth="1"/>
    <col min="12" max="12" width="18.85546875" style="1" customWidth="1"/>
    <col min="13" max="13" width="47.7109375" style="1" customWidth="1"/>
    <col min="14" max="14" width="9.140625" style="1" customWidth="1"/>
    <col min="15" max="15" width="27.28515625" style="1" customWidth="1"/>
    <col min="16" max="16" width="18.85546875" style="1" customWidth="1"/>
    <col min="17" max="17" width="47.7109375" style="1" customWidth="1"/>
    <col min="18" max="18" width="9.140625" style="1" customWidth="1"/>
    <col min="19" max="19" width="27.28515625" style="1" customWidth="1"/>
    <col min="20" max="20" width="18.85546875" style="1" customWidth="1"/>
    <col min="21" max="21" width="47.7109375" style="1" customWidth="1"/>
    <col min="22" max="23" width="9.140625" style="1" customWidth="1"/>
    <col min="24" max="16384" width="9.140625" style="1" hidden="1"/>
  </cols>
  <sheetData>
    <row r="1" spans="1:23" s="2" customFormat="1" ht="5.0999999999999996" customHeight="1" x14ac:dyDescent="0.2">
      <c r="A1" s="40"/>
      <c r="B1" s="40"/>
      <c r="C1" s="40"/>
      <c r="D1" s="40"/>
      <c r="E1" s="40"/>
      <c r="F1" s="40"/>
      <c r="G1" s="41"/>
      <c r="H1" s="41"/>
      <c r="I1" s="41"/>
      <c r="J1" s="41"/>
      <c r="K1" s="41"/>
      <c r="L1" s="41"/>
      <c r="M1" s="41"/>
      <c r="N1" s="41"/>
      <c r="O1" s="41"/>
      <c r="P1" s="41"/>
      <c r="Q1" s="41"/>
      <c r="R1" s="41"/>
      <c r="S1" s="41"/>
      <c r="T1" s="41"/>
      <c r="U1" s="41"/>
      <c r="V1" s="41"/>
      <c r="W1" s="41"/>
    </row>
    <row r="2" spans="1:23" s="2" customFormat="1" ht="20.25" x14ac:dyDescent="0.3">
      <c r="A2" s="40"/>
      <c r="B2" s="42" t="s">
        <v>70</v>
      </c>
      <c r="C2" s="40"/>
      <c r="D2" s="40"/>
      <c r="E2" s="40"/>
      <c r="F2" s="40"/>
      <c r="G2" s="41"/>
      <c r="H2" s="41"/>
      <c r="I2" s="41"/>
      <c r="J2" s="41"/>
      <c r="K2" s="40"/>
      <c r="L2" s="41"/>
      <c r="M2" s="41"/>
      <c r="N2" s="41"/>
      <c r="O2" s="41"/>
      <c r="P2" s="41"/>
      <c r="Q2" s="41"/>
      <c r="R2" s="41"/>
      <c r="S2" s="41"/>
      <c r="T2" s="41"/>
      <c r="U2" s="41"/>
      <c r="V2" s="41"/>
      <c r="W2" s="41"/>
    </row>
    <row r="3" spans="1:23" s="2" customFormat="1" ht="9.75" customHeight="1" x14ac:dyDescent="0.3">
      <c r="A3" s="40"/>
      <c r="B3" s="42"/>
      <c r="C3" s="40"/>
      <c r="D3" s="40"/>
      <c r="E3" s="40"/>
      <c r="F3" s="40"/>
      <c r="G3" s="41"/>
      <c r="H3" s="41"/>
      <c r="I3" s="41"/>
      <c r="J3" s="41"/>
      <c r="K3" s="41"/>
      <c r="L3" s="41"/>
      <c r="M3" s="41"/>
      <c r="N3" s="41"/>
      <c r="O3" s="41"/>
      <c r="P3" s="41"/>
      <c r="Q3" s="41"/>
      <c r="R3" s="41"/>
      <c r="S3" s="41"/>
      <c r="T3" s="41"/>
      <c r="U3" s="41"/>
      <c r="V3" s="41"/>
      <c r="W3" s="41"/>
    </row>
    <row r="4" spans="1:23" s="2" customFormat="1" ht="20.25" x14ac:dyDescent="0.3">
      <c r="A4" s="40"/>
      <c r="B4" s="42" t="s">
        <v>14</v>
      </c>
      <c r="C4" s="40"/>
      <c r="D4" s="40"/>
      <c r="E4" s="40"/>
      <c r="F4" s="40"/>
      <c r="G4" s="41"/>
      <c r="H4" s="41"/>
      <c r="I4" s="41"/>
      <c r="J4" s="41"/>
      <c r="K4" s="41"/>
      <c r="L4" s="41"/>
      <c r="M4" s="41"/>
      <c r="N4" s="41"/>
      <c r="O4" s="41"/>
      <c r="P4" s="41"/>
      <c r="Q4" s="41"/>
      <c r="R4" s="41"/>
      <c r="S4" s="42" t="s">
        <v>24</v>
      </c>
      <c r="T4" s="41"/>
      <c r="U4" s="41"/>
      <c r="V4" s="41"/>
      <c r="W4" s="41"/>
    </row>
    <row r="5" spans="1:23" s="2" customFormat="1" ht="9.75" customHeight="1" x14ac:dyDescent="0.3">
      <c r="A5" s="40"/>
      <c r="B5" s="42"/>
      <c r="C5" s="40"/>
      <c r="D5" s="40"/>
      <c r="E5" s="40"/>
      <c r="F5" s="40"/>
      <c r="G5" s="41"/>
      <c r="H5" s="41"/>
      <c r="I5" s="41"/>
      <c r="J5" s="41"/>
      <c r="K5" s="41"/>
      <c r="L5" s="41"/>
      <c r="M5" s="41"/>
      <c r="N5" s="41"/>
      <c r="O5" s="41"/>
      <c r="P5" s="41"/>
      <c r="Q5" s="41"/>
      <c r="R5" s="41"/>
      <c r="S5" s="41"/>
      <c r="T5" s="41"/>
      <c r="U5" s="41"/>
      <c r="V5" s="41"/>
      <c r="W5" s="41"/>
    </row>
    <row r="6" spans="1:23" s="2" customFormat="1" x14ac:dyDescent="0.2">
      <c r="A6" s="40"/>
      <c r="B6" s="40" t="s">
        <v>13</v>
      </c>
      <c r="C6" s="40"/>
      <c r="D6" s="40"/>
      <c r="E6" s="40"/>
      <c r="F6" s="40"/>
      <c r="G6" s="41"/>
      <c r="H6" s="41"/>
      <c r="I6" s="41"/>
      <c r="J6" s="41"/>
      <c r="K6" s="41"/>
      <c r="L6" s="41"/>
      <c r="M6" s="41"/>
      <c r="N6" s="41"/>
      <c r="O6" s="41"/>
      <c r="P6" s="41"/>
      <c r="Q6" s="41"/>
      <c r="R6" s="41"/>
      <c r="S6" s="45" t="s">
        <v>0</v>
      </c>
      <c r="T6" s="46" t="s">
        <v>25</v>
      </c>
      <c r="U6" s="47" t="s">
        <v>26</v>
      </c>
      <c r="V6" s="41"/>
      <c r="W6" s="41"/>
    </row>
    <row r="7" spans="1:23" s="2" customFormat="1" ht="12.75" x14ac:dyDescent="0.2">
      <c r="A7" s="40"/>
      <c r="B7" s="40"/>
      <c r="C7" s="40"/>
      <c r="D7" s="40"/>
      <c r="E7" s="40"/>
      <c r="F7" s="40"/>
      <c r="G7" s="41"/>
      <c r="H7" s="41"/>
      <c r="I7" s="41"/>
      <c r="J7" s="41"/>
      <c r="K7" s="41"/>
      <c r="L7" s="41"/>
      <c r="M7" s="41"/>
      <c r="N7" s="41"/>
      <c r="O7" s="41"/>
      <c r="P7" s="41"/>
      <c r="Q7" s="41"/>
      <c r="R7" s="41"/>
      <c r="S7" s="41"/>
      <c r="T7" s="41"/>
      <c r="U7" s="41"/>
      <c r="V7" s="41"/>
      <c r="W7" s="41"/>
    </row>
    <row r="8" spans="1:23" x14ac:dyDescent="0.2"/>
    <row r="9" spans="1:23" ht="15" x14ac:dyDescent="0.25">
      <c r="B9" s="43" t="s">
        <v>15</v>
      </c>
      <c r="C9" s="43"/>
      <c r="E9" s="43" t="s">
        <v>27</v>
      </c>
      <c r="G9" s="43" t="s">
        <v>19</v>
      </c>
      <c r="H9" s="43"/>
      <c r="I9" s="44" t="s">
        <v>20</v>
      </c>
      <c r="K9" s="43" t="s">
        <v>21</v>
      </c>
      <c r="L9" s="43"/>
      <c r="M9" s="44" t="s">
        <v>20</v>
      </c>
      <c r="O9" s="43" t="s">
        <v>22</v>
      </c>
      <c r="P9" s="43"/>
      <c r="Q9" s="44" t="s">
        <v>20</v>
      </c>
      <c r="S9" s="43" t="s">
        <v>23</v>
      </c>
      <c r="T9" s="43"/>
      <c r="U9" s="44" t="s">
        <v>20</v>
      </c>
    </row>
    <row r="10" spans="1:23" x14ac:dyDescent="0.2"/>
    <row r="11" spans="1:23" ht="15" x14ac:dyDescent="0.25">
      <c r="B11" s="48" t="s">
        <v>16</v>
      </c>
      <c r="C11" s="49"/>
      <c r="E11" s="54"/>
      <c r="G11" s="57" t="s">
        <v>1</v>
      </c>
      <c r="H11" s="58"/>
      <c r="I11" s="59">
        <f>+IFERROR(SUM(I12:I13),"")</f>
        <v>69.333333333333329</v>
      </c>
      <c r="K11" s="57" t="s">
        <v>1</v>
      </c>
      <c r="L11" s="58"/>
      <c r="M11" s="59">
        <f>+IFERROR(SUM(M12:M13),"")</f>
        <v>68.5</v>
      </c>
      <c r="O11" s="57" t="s">
        <v>1</v>
      </c>
      <c r="P11" s="58"/>
      <c r="Q11" s="59">
        <f>+IFERROR(SUM(Q12:Q13),"")</f>
        <v>67</v>
      </c>
      <c r="S11" s="57" t="s">
        <v>1</v>
      </c>
      <c r="T11" s="58"/>
      <c r="U11" s="59">
        <f>+IFERROR(SUM(U12:U13),"")</f>
        <v>72.5</v>
      </c>
    </row>
    <row r="12" spans="1:23" ht="15" x14ac:dyDescent="0.25">
      <c r="B12" s="50"/>
      <c r="C12" s="51" t="s">
        <v>17</v>
      </c>
      <c r="E12" s="55">
        <f>SUM(E19,E23,E27,E31,E35,E39,E45,E49)</f>
        <v>100</v>
      </c>
      <c r="G12" s="60" t="s">
        <v>17</v>
      </c>
      <c r="H12" s="61"/>
      <c r="I12" s="62">
        <f>IFERROR(SUM(H19:H19,H23:H23,H27:H27,H31:H31,H35:H35),"")</f>
        <v>36.666666666666664</v>
      </c>
      <c r="K12" s="60" t="s">
        <v>17</v>
      </c>
      <c r="L12" s="61"/>
      <c r="M12" s="62">
        <f>IFERROR(SUM(L19:L19,L23:L23,L27:L27,L31:L31,L35:L35),"")</f>
        <v>35.5</v>
      </c>
      <c r="O12" s="60" t="s">
        <v>17</v>
      </c>
      <c r="P12" s="61"/>
      <c r="Q12" s="62">
        <f>IFERROR(SUM(P19:P19,P23:P23,P27:P27,P31:P31,P35:P35),"")</f>
        <v>36</v>
      </c>
      <c r="S12" s="60" t="s">
        <v>17</v>
      </c>
      <c r="T12" s="61"/>
      <c r="U12" s="62">
        <f>IFERROR(SUM(T19:T19,T23:T23,T27:T27,T31:T31,T35:T35),"")</f>
        <v>38.5</v>
      </c>
    </row>
    <row r="13" spans="1:23" ht="15" x14ac:dyDescent="0.25">
      <c r="B13" s="52"/>
      <c r="C13" s="53" t="s">
        <v>18</v>
      </c>
      <c r="E13" s="56"/>
      <c r="G13" s="63" t="s">
        <v>18</v>
      </c>
      <c r="H13" s="64"/>
      <c r="I13" s="65">
        <f>IFERROR(SUM(H45:H45,H49:H49),"")</f>
        <v>32.666666666666664</v>
      </c>
      <c r="K13" s="63" t="s">
        <v>18</v>
      </c>
      <c r="L13" s="64"/>
      <c r="M13" s="65">
        <f>IFERROR(SUM(H45:H45,L49:L49),"")</f>
        <v>33</v>
      </c>
      <c r="O13" s="63" t="s">
        <v>18</v>
      </c>
      <c r="P13" s="64"/>
      <c r="Q13" s="65">
        <f>IFERROR(SUM(H45:H45,P49:P49),"")</f>
        <v>31</v>
      </c>
      <c r="S13" s="63" t="s">
        <v>18</v>
      </c>
      <c r="T13" s="64"/>
      <c r="U13" s="65">
        <f>IFERROR(SUM(H45:H45,T49:T49),"")</f>
        <v>34</v>
      </c>
    </row>
    <row r="14" spans="1:23" x14ac:dyDescent="0.2"/>
    <row r="15" spans="1:23" ht="15" x14ac:dyDescent="0.25">
      <c r="B15" s="21" t="s">
        <v>2</v>
      </c>
      <c r="C15" s="25" t="s">
        <v>17</v>
      </c>
      <c r="E15" s="26">
        <f>SUM(E19,E23,E27,E31,E35,E39)</f>
        <v>60</v>
      </c>
      <c r="G15" s="23"/>
      <c r="H15" s="24"/>
      <c r="I15" s="22"/>
      <c r="K15" s="23"/>
      <c r="L15" s="24"/>
      <c r="M15" s="22"/>
      <c r="O15" s="23"/>
      <c r="P15" s="24"/>
      <c r="Q15" s="22"/>
      <c r="S15" s="23"/>
      <c r="T15" s="24"/>
      <c r="U15" s="22"/>
    </row>
    <row r="16" spans="1:23" x14ac:dyDescent="0.2"/>
    <row r="17" spans="2:21" ht="15" x14ac:dyDescent="0.25">
      <c r="B17" s="5"/>
      <c r="C17" s="6"/>
      <c r="E17" s="36"/>
      <c r="G17" s="12" t="s">
        <v>64</v>
      </c>
      <c r="H17" s="20" t="s">
        <v>29</v>
      </c>
      <c r="I17" s="19" t="s">
        <v>28</v>
      </c>
      <c r="K17" s="12" t="s">
        <v>65</v>
      </c>
      <c r="L17" s="20" t="s">
        <v>29</v>
      </c>
      <c r="M17" s="19" t="s">
        <v>28</v>
      </c>
      <c r="O17" s="12" t="s">
        <v>65</v>
      </c>
      <c r="P17" s="20" t="s">
        <v>29</v>
      </c>
      <c r="Q17" s="19" t="s">
        <v>28</v>
      </c>
      <c r="S17" s="12" t="s">
        <v>65</v>
      </c>
      <c r="T17" s="20" t="s">
        <v>29</v>
      </c>
      <c r="U17" s="19" t="s">
        <v>28</v>
      </c>
    </row>
    <row r="18" spans="2:21" ht="8.25" customHeight="1" x14ac:dyDescent="0.25">
      <c r="B18" s="7"/>
      <c r="C18" s="8"/>
      <c r="E18" s="13"/>
      <c r="G18" s="9"/>
      <c r="H18" s="10"/>
      <c r="I18" s="11"/>
      <c r="K18" s="9"/>
      <c r="L18" s="10"/>
      <c r="M18" s="11"/>
      <c r="O18" s="9"/>
      <c r="P18" s="10"/>
      <c r="Q18" s="11"/>
      <c r="S18" s="9"/>
      <c r="T18" s="10"/>
      <c r="U18" s="11"/>
    </row>
    <row r="19" spans="2:21" ht="57" customHeight="1" x14ac:dyDescent="0.2">
      <c r="B19" s="4" t="s">
        <v>3</v>
      </c>
      <c r="C19" s="3" t="s">
        <v>57</v>
      </c>
      <c r="E19" s="29">
        <f>'Aggregated evaluation'!E19</f>
        <v>20</v>
      </c>
      <c r="G19" s="14">
        <f t="shared" ref="G19" si="0">IFERROR(AVERAGE(K19,O19,S19),"")</f>
        <v>5.666666666666667</v>
      </c>
      <c r="H19" s="15">
        <f>IFERROR(AVERAGE(L19,P19,T19),"")</f>
        <v>11.333333333333334</v>
      </c>
      <c r="I19" s="32" t="s">
        <v>12</v>
      </c>
      <c r="K19" s="37">
        <v>5</v>
      </c>
      <c r="L19" s="15">
        <f>IF(AND(K19&gt;=1, K19&lt;=10), K19*$E$19/(10*COUNT($E$19:$E$19)), "")</f>
        <v>10</v>
      </c>
      <c r="M19" s="32" t="s">
        <v>12</v>
      </c>
      <c r="O19" s="37">
        <v>6</v>
      </c>
      <c r="P19" s="15">
        <f>IF(AND(O19&gt;=1, O19&lt;=10), O19*$E$19/(10*COUNT($E$19:$E$19)), "")</f>
        <v>12</v>
      </c>
      <c r="Q19" s="32" t="s">
        <v>12</v>
      </c>
      <c r="S19" s="37">
        <v>6</v>
      </c>
      <c r="T19" s="15">
        <f>IF(AND(S19&gt;=1, S19&lt;=10), S19*$E$19/(10*COUNT($E$19:$E$19)), "")</f>
        <v>12</v>
      </c>
      <c r="U19" s="32" t="s">
        <v>12</v>
      </c>
    </row>
    <row r="20" spans="2:21" x14ac:dyDescent="0.2">
      <c r="G20" s="16"/>
      <c r="H20" s="16"/>
    </row>
    <row r="21" spans="2:21" ht="15" x14ac:dyDescent="0.25">
      <c r="B21" s="5"/>
      <c r="C21" s="6"/>
      <c r="E21" s="36"/>
      <c r="G21" s="12" t="s">
        <v>64</v>
      </c>
      <c r="H21" s="20" t="s">
        <v>29</v>
      </c>
      <c r="I21" s="19" t="s">
        <v>28</v>
      </c>
      <c r="K21" s="12" t="s">
        <v>65</v>
      </c>
      <c r="L21" s="20" t="s">
        <v>29</v>
      </c>
      <c r="M21" s="19" t="s">
        <v>28</v>
      </c>
      <c r="O21" s="12" t="s">
        <v>65</v>
      </c>
      <c r="P21" s="20" t="s">
        <v>29</v>
      </c>
      <c r="Q21" s="19" t="s">
        <v>28</v>
      </c>
      <c r="S21" s="12" t="s">
        <v>65</v>
      </c>
      <c r="T21" s="20" t="s">
        <v>29</v>
      </c>
      <c r="U21" s="19" t="s">
        <v>28</v>
      </c>
    </row>
    <row r="22" spans="2:21" ht="8.25" customHeight="1" x14ac:dyDescent="0.25">
      <c r="B22" s="7"/>
      <c r="C22" s="8"/>
      <c r="E22" s="13"/>
      <c r="G22" s="9"/>
      <c r="H22" s="10"/>
      <c r="I22" s="11"/>
      <c r="K22" s="9"/>
      <c r="L22" s="10"/>
      <c r="M22" s="11"/>
      <c r="O22" s="9"/>
      <c r="P22" s="10"/>
      <c r="Q22" s="11"/>
      <c r="S22" s="9"/>
      <c r="T22" s="10"/>
      <c r="U22" s="11"/>
    </row>
    <row r="23" spans="2:21" ht="57" customHeight="1" x14ac:dyDescent="0.2">
      <c r="B23" s="4" t="s">
        <v>4</v>
      </c>
      <c r="C23" s="3" t="s">
        <v>58</v>
      </c>
      <c r="E23" s="29">
        <f>'Aggregated evaluation'!E23</f>
        <v>10</v>
      </c>
      <c r="G23" s="14">
        <f t="shared" ref="G23" si="1">IFERROR(AVERAGE(K23,O23,S23),"")</f>
        <v>7</v>
      </c>
      <c r="H23" s="15">
        <f>IFERROR(AVERAGE(L23,P23,T23),"")</f>
        <v>7</v>
      </c>
      <c r="I23" s="32" t="s">
        <v>12</v>
      </c>
      <c r="K23" s="37">
        <v>7</v>
      </c>
      <c r="L23" s="15">
        <f>IF(AND(K23&gt;=1, K23&lt;=10), K23*$E$23/(10*COUNT($E$23:$E$23)), "")</f>
        <v>7</v>
      </c>
      <c r="M23" s="32" t="s">
        <v>12</v>
      </c>
      <c r="O23" s="37">
        <v>7</v>
      </c>
      <c r="P23" s="15">
        <f>IF(AND(O23&gt;=1, O23&lt;=10), O23*$E$23/(10*COUNT($E$23:$E$23)), "")</f>
        <v>7</v>
      </c>
      <c r="Q23" s="32" t="s">
        <v>12</v>
      </c>
      <c r="S23" s="37">
        <v>7</v>
      </c>
      <c r="T23" s="15">
        <f>IF(AND(S23&gt;=1, S23&lt;=10), S23*$E$23/(10*COUNT($E$23:$E$23)), "")</f>
        <v>7</v>
      </c>
      <c r="U23" s="32" t="s">
        <v>12</v>
      </c>
    </row>
    <row r="24" spans="2:21" x14ac:dyDescent="0.2">
      <c r="G24" s="16"/>
      <c r="H24" s="16"/>
    </row>
    <row r="25" spans="2:21" ht="15" x14ac:dyDescent="0.25">
      <c r="B25" s="5"/>
      <c r="C25" s="6"/>
      <c r="E25" s="36"/>
      <c r="G25" s="12" t="s">
        <v>64</v>
      </c>
      <c r="H25" s="20" t="s">
        <v>29</v>
      </c>
      <c r="I25" s="19" t="s">
        <v>28</v>
      </c>
      <c r="K25" s="12" t="s">
        <v>65</v>
      </c>
      <c r="L25" s="20" t="s">
        <v>29</v>
      </c>
      <c r="M25" s="19" t="s">
        <v>28</v>
      </c>
      <c r="O25" s="12" t="s">
        <v>65</v>
      </c>
      <c r="P25" s="20" t="s">
        <v>29</v>
      </c>
      <c r="Q25" s="19" t="s">
        <v>28</v>
      </c>
      <c r="S25" s="12" t="s">
        <v>65</v>
      </c>
      <c r="T25" s="20" t="s">
        <v>29</v>
      </c>
      <c r="U25" s="19" t="s">
        <v>28</v>
      </c>
    </row>
    <row r="26" spans="2:21" ht="8.25" customHeight="1" x14ac:dyDescent="0.25">
      <c r="B26" s="7"/>
      <c r="C26" s="8"/>
      <c r="E26" s="13"/>
      <c r="G26" s="9"/>
      <c r="H26" s="10"/>
      <c r="I26" s="11"/>
      <c r="K26" s="9"/>
      <c r="L26" s="10"/>
      <c r="M26" s="11"/>
      <c r="O26" s="9"/>
      <c r="P26" s="10"/>
      <c r="Q26" s="11"/>
      <c r="S26" s="9"/>
      <c r="T26" s="10"/>
      <c r="U26" s="11"/>
    </row>
    <row r="27" spans="2:21" ht="57" customHeight="1" x14ac:dyDescent="0.2">
      <c r="B27" s="4" t="s">
        <v>5</v>
      </c>
      <c r="C27" s="3" t="s">
        <v>59</v>
      </c>
      <c r="E27" s="29">
        <f>'Aggregated evaluation'!E27</f>
        <v>10</v>
      </c>
      <c r="G27" s="14">
        <f t="shared" ref="G27" si="2">IFERROR(AVERAGE(K27,O27,S27),"")</f>
        <v>7.333333333333333</v>
      </c>
      <c r="H27" s="15">
        <f t="shared" ref="H27" si="3">IFERROR(AVERAGE(L27,P27,T27),"")</f>
        <v>7.333333333333333</v>
      </c>
      <c r="I27" s="32" t="s">
        <v>12</v>
      </c>
      <c r="K27" s="37">
        <v>8</v>
      </c>
      <c r="L27" s="15">
        <f>IF(AND(K27&gt;=1, K27&lt;=10), K27*$E$27/(10*COUNT($E$27:$E$27)), "")</f>
        <v>8</v>
      </c>
      <c r="M27" s="32" t="s">
        <v>12</v>
      </c>
      <c r="O27" s="37">
        <v>7</v>
      </c>
      <c r="P27" s="15">
        <f>IF(AND(O27&gt;=1, O27&lt;=10), O27*$E$27/(10*COUNT($E$27:$E$27)), "")</f>
        <v>7</v>
      </c>
      <c r="Q27" s="32" t="s">
        <v>12</v>
      </c>
      <c r="S27" s="37">
        <v>7</v>
      </c>
      <c r="T27" s="15">
        <f>IF(AND(S27&gt;=1, S27&lt;=10), S27*$E$27/(10*COUNT($E$27:$E$27)), "")</f>
        <v>7</v>
      </c>
      <c r="U27" s="32" t="s">
        <v>12</v>
      </c>
    </row>
    <row r="28" spans="2:21" x14ac:dyDescent="0.2">
      <c r="G28" s="16"/>
      <c r="H28" s="16"/>
    </row>
    <row r="29" spans="2:21" ht="15" x14ac:dyDescent="0.25">
      <c r="B29" s="5"/>
      <c r="C29" s="6"/>
      <c r="E29" s="36"/>
      <c r="G29" s="12" t="s">
        <v>64</v>
      </c>
      <c r="H29" s="20" t="s">
        <v>29</v>
      </c>
      <c r="I29" s="19" t="s">
        <v>28</v>
      </c>
      <c r="K29" s="12" t="s">
        <v>65</v>
      </c>
      <c r="L29" s="20" t="s">
        <v>29</v>
      </c>
      <c r="M29" s="19" t="s">
        <v>28</v>
      </c>
      <c r="O29" s="12" t="s">
        <v>65</v>
      </c>
      <c r="P29" s="20" t="s">
        <v>29</v>
      </c>
      <c r="Q29" s="19" t="s">
        <v>28</v>
      </c>
      <c r="S29" s="12" t="s">
        <v>65</v>
      </c>
      <c r="T29" s="20" t="s">
        <v>29</v>
      </c>
      <c r="U29" s="19" t="s">
        <v>28</v>
      </c>
    </row>
    <row r="30" spans="2:21" ht="8.25" customHeight="1" x14ac:dyDescent="0.25">
      <c r="B30" s="7"/>
      <c r="C30" s="8"/>
      <c r="E30" s="13"/>
      <c r="G30" s="9"/>
      <c r="H30" s="10"/>
      <c r="I30" s="11"/>
      <c r="K30" s="9"/>
      <c r="L30" s="10"/>
      <c r="M30" s="11"/>
      <c r="O30" s="9"/>
      <c r="P30" s="10"/>
      <c r="Q30" s="11"/>
      <c r="S30" s="9"/>
      <c r="T30" s="10"/>
      <c r="U30" s="11"/>
    </row>
    <row r="31" spans="2:21" ht="57" customHeight="1" x14ac:dyDescent="0.2">
      <c r="B31" s="4" t="s">
        <v>6</v>
      </c>
      <c r="C31" s="3" t="s">
        <v>60</v>
      </c>
      <c r="E31" s="29">
        <f>'Aggregated evaluation'!E31</f>
        <v>5</v>
      </c>
      <c r="G31" s="14">
        <f>IFERROR(AVERAGE(K31,O31,S31),"")</f>
        <v>6.666666666666667</v>
      </c>
      <c r="H31" s="15">
        <f t="shared" ref="H31" si="4">IFERROR(AVERAGE(L31,P31,T31),"")</f>
        <v>3.3333333333333335</v>
      </c>
      <c r="I31" s="32" t="s">
        <v>12</v>
      </c>
      <c r="K31" s="37">
        <v>7</v>
      </c>
      <c r="L31" s="15">
        <f>IF(AND(K31&gt;=1, K31&lt;=10), K31*$E$31/(10*COUNT($E$31:$E$31)), "")</f>
        <v>3.5</v>
      </c>
      <c r="M31" s="32" t="s">
        <v>12</v>
      </c>
      <c r="O31" s="37">
        <v>6</v>
      </c>
      <c r="P31" s="15">
        <f>IF(AND(O31&gt;=1, O31&lt;=10), O31*$E$31/(10*COUNT($E$31:$E$31)), "")</f>
        <v>3</v>
      </c>
      <c r="Q31" s="32" t="s">
        <v>12</v>
      </c>
      <c r="S31" s="37">
        <v>7</v>
      </c>
      <c r="T31" s="15">
        <f>IF(AND(S31&gt;=1, S31&lt;=10), S31*$E$31/(10*COUNT($E$31:$E$31)), "")</f>
        <v>3.5</v>
      </c>
      <c r="U31" s="32" t="s">
        <v>12</v>
      </c>
    </row>
    <row r="32" spans="2:21" x14ac:dyDescent="0.2">
      <c r="G32" s="16"/>
      <c r="H32" s="16"/>
    </row>
    <row r="33" spans="2:21" ht="15" x14ac:dyDescent="0.25">
      <c r="B33" s="5"/>
      <c r="C33" s="6"/>
      <c r="E33" s="36"/>
      <c r="G33" s="12" t="s">
        <v>64</v>
      </c>
      <c r="H33" s="20" t="s">
        <v>29</v>
      </c>
      <c r="I33" s="19" t="s">
        <v>28</v>
      </c>
      <c r="K33" s="12" t="s">
        <v>65</v>
      </c>
      <c r="L33" s="20" t="s">
        <v>29</v>
      </c>
      <c r="M33" s="19" t="s">
        <v>28</v>
      </c>
      <c r="O33" s="12" t="s">
        <v>65</v>
      </c>
      <c r="P33" s="20" t="s">
        <v>29</v>
      </c>
      <c r="Q33" s="19" t="s">
        <v>28</v>
      </c>
      <c r="S33" s="12" t="s">
        <v>65</v>
      </c>
      <c r="T33" s="20" t="s">
        <v>29</v>
      </c>
      <c r="U33" s="19" t="s">
        <v>28</v>
      </c>
    </row>
    <row r="34" spans="2:21" ht="8.25" customHeight="1" x14ac:dyDescent="0.25">
      <c r="B34" s="7"/>
      <c r="C34" s="8"/>
      <c r="E34" s="13"/>
      <c r="G34" s="9"/>
      <c r="H34" s="10"/>
      <c r="I34" s="11"/>
      <c r="K34" s="9"/>
      <c r="L34" s="10"/>
      <c r="M34" s="11"/>
      <c r="O34" s="9"/>
      <c r="P34" s="10"/>
      <c r="Q34" s="11"/>
      <c r="S34" s="9"/>
      <c r="T34" s="10"/>
      <c r="U34" s="11"/>
    </row>
    <row r="35" spans="2:21" ht="57" customHeight="1" x14ac:dyDescent="0.2">
      <c r="B35" s="4" t="s">
        <v>7</v>
      </c>
      <c r="C35" s="3" t="s">
        <v>61</v>
      </c>
      <c r="E35" s="29">
        <f>'Aggregated evaluation'!E35</f>
        <v>10</v>
      </c>
      <c r="G35" s="14">
        <f t="shared" ref="G35" si="5">IFERROR(AVERAGE(K35,O35,S35),"")</f>
        <v>7.666666666666667</v>
      </c>
      <c r="H35" s="15">
        <f t="shared" ref="H35" si="6">IFERROR(AVERAGE(L35,P35,T35),"")</f>
        <v>7.666666666666667</v>
      </c>
      <c r="I35" s="32" t="s">
        <v>12</v>
      </c>
      <c r="K35" s="37">
        <v>7</v>
      </c>
      <c r="L35" s="15">
        <f>IF(AND(K35&gt;=1, K35&lt;=10), K35*$E$35/(10*COUNT($E$35:$E$35)), "")</f>
        <v>7</v>
      </c>
      <c r="M35" s="32" t="s">
        <v>12</v>
      </c>
      <c r="O35" s="37">
        <v>7</v>
      </c>
      <c r="P35" s="15">
        <f>IF(AND(O35&gt;=1, O35&lt;=10), O35*$E$35/(10*COUNT($E$35:$E$35)), "")</f>
        <v>7</v>
      </c>
      <c r="Q35" s="32" t="s">
        <v>12</v>
      </c>
      <c r="S35" s="37">
        <v>9</v>
      </c>
      <c r="T35" s="15">
        <f>IF(AND(S35&gt;=1, S35&lt;=10), S35*$E$35/(10*COUNT($E$35:$E$35)), "")</f>
        <v>9</v>
      </c>
      <c r="U35" s="32" t="s">
        <v>12</v>
      </c>
    </row>
    <row r="36" spans="2:21" x14ac:dyDescent="0.2">
      <c r="G36" s="16"/>
      <c r="H36" s="16"/>
    </row>
    <row r="37" spans="2:21" ht="15" x14ac:dyDescent="0.25">
      <c r="B37" s="5"/>
      <c r="C37" s="6"/>
      <c r="E37" s="36"/>
      <c r="G37" s="12" t="s">
        <v>64</v>
      </c>
      <c r="H37" s="20" t="s">
        <v>29</v>
      </c>
      <c r="I37" s="19" t="s">
        <v>28</v>
      </c>
      <c r="K37" s="12" t="s">
        <v>65</v>
      </c>
      <c r="L37" s="20" t="s">
        <v>29</v>
      </c>
      <c r="M37" s="19" t="s">
        <v>28</v>
      </c>
      <c r="O37" s="12" t="s">
        <v>65</v>
      </c>
      <c r="P37" s="20" t="s">
        <v>29</v>
      </c>
      <c r="Q37" s="19" t="s">
        <v>28</v>
      </c>
      <c r="S37" s="12" t="s">
        <v>65</v>
      </c>
      <c r="T37" s="20" t="s">
        <v>29</v>
      </c>
      <c r="U37" s="19" t="s">
        <v>28</v>
      </c>
    </row>
    <row r="38" spans="2:21" ht="8.25" customHeight="1" x14ac:dyDescent="0.25">
      <c r="B38" s="7"/>
      <c r="C38" s="8"/>
      <c r="E38" s="13"/>
      <c r="G38" s="9"/>
      <c r="H38" s="10"/>
      <c r="I38" s="11"/>
      <c r="K38" s="9"/>
      <c r="L38" s="10"/>
      <c r="M38" s="11"/>
      <c r="O38" s="9"/>
      <c r="P38" s="10"/>
      <c r="Q38" s="11"/>
      <c r="S38" s="9"/>
      <c r="T38" s="10"/>
      <c r="U38" s="11"/>
    </row>
    <row r="39" spans="2:21" ht="57" customHeight="1" x14ac:dyDescent="0.2">
      <c r="B39" s="4" t="s">
        <v>8</v>
      </c>
      <c r="C39" s="3" t="s">
        <v>62</v>
      </c>
      <c r="E39" s="29">
        <f>'Aggregated evaluation'!E39</f>
        <v>5</v>
      </c>
      <c r="G39" s="14">
        <f t="shared" ref="G39" si="7">IFERROR(AVERAGE(K39,O39,S39),"")</f>
        <v>7.666666666666667</v>
      </c>
      <c r="H39" s="15">
        <f t="shared" ref="H39" si="8">IFERROR(AVERAGE(L39,P39,T39),"")</f>
        <v>3.8333333333333335</v>
      </c>
      <c r="I39" s="32" t="s">
        <v>12</v>
      </c>
      <c r="K39" s="37">
        <v>7</v>
      </c>
      <c r="L39" s="15">
        <f>IF(AND(K39&gt;=1, K39&lt;=10), K39*$E$39/(10*COUNT($E$35:$E$35)), "")</f>
        <v>3.5</v>
      </c>
      <c r="M39" s="32" t="s">
        <v>12</v>
      </c>
      <c r="O39" s="37">
        <v>7</v>
      </c>
      <c r="P39" s="15">
        <f>IF(AND(O39&gt;=1, O39&lt;=10), O39*$E$39/(10*COUNT($E$35:$E$35)), "")</f>
        <v>3.5</v>
      </c>
      <c r="Q39" s="32" t="s">
        <v>12</v>
      </c>
      <c r="S39" s="37">
        <v>9</v>
      </c>
      <c r="T39" s="15">
        <f>IF(AND(S39&gt;=1, S39&lt;=10), S39*$E$39/(10*COUNT($E$35:$E$35)), "")</f>
        <v>4.5</v>
      </c>
      <c r="U39" s="32" t="s">
        <v>12</v>
      </c>
    </row>
    <row r="40" spans="2:21" x14ac:dyDescent="0.2">
      <c r="G40" s="16"/>
      <c r="H40" s="16"/>
    </row>
    <row r="41" spans="2:21" ht="15" x14ac:dyDescent="0.25">
      <c r="B41" s="21" t="s">
        <v>9</v>
      </c>
      <c r="C41" s="25" t="s">
        <v>18</v>
      </c>
      <c r="E41" s="26">
        <f>SUM(E45, E49)</f>
        <v>40</v>
      </c>
      <c r="G41" s="23"/>
      <c r="H41" s="24"/>
      <c r="I41" s="22"/>
      <c r="K41" s="23"/>
      <c r="L41" s="24"/>
      <c r="M41" s="22"/>
      <c r="O41" s="23"/>
      <c r="P41" s="24"/>
      <c r="Q41" s="22"/>
      <c r="S41" s="23"/>
      <c r="T41" s="24"/>
      <c r="U41" s="22"/>
    </row>
    <row r="42" spans="2:21" x14ac:dyDescent="0.2">
      <c r="G42" s="16"/>
      <c r="H42" s="16"/>
    </row>
    <row r="43" spans="2:21" ht="15" x14ac:dyDescent="0.25">
      <c r="B43" s="5"/>
      <c r="C43" s="6"/>
      <c r="E43" s="38"/>
      <c r="G43" s="12" t="s">
        <v>32</v>
      </c>
      <c r="H43" s="20" t="s">
        <v>29</v>
      </c>
      <c r="I43" s="19" t="s">
        <v>33</v>
      </c>
      <c r="K43" s="82" t="s">
        <v>34</v>
      </c>
      <c r="L43" s="83"/>
      <c r="M43" s="84"/>
      <c r="O43" s="82" t="s">
        <v>34</v>
      </c>
      <c r="P43" s="83"/>
      <c r="Q43" s="84"/>
      <c r="S43" s="82" t="s">
        <v>34</v>
      </c>
      <c r="T43" s="83"/>
      <c r="U43" s="84"/>
    </row>
    <row r="44" spans="2:21" ht="8.25" customHeight="1" x14ac:dyDescent="0.25">
      <c r="B44" s="7"/>
      <c r="C44" s="8"/>
      <c r="E44" s="13"/>
      <c r="G44" s="17"/>
      <c r="H44" s="18"/>
      <c r="I44" s="11"/>
      <c r="K44" s="9"/>
      <c r="L44" s="10"/>
      <c r="M44" s="11"/>
      <c r="O44" s="9"/>
      <c r="P44" s="10"/>
      <c r="Q44" s="11"/>
      <c r="S44" s="9"/>
      <c r="T44" s="10"/>
      <c r="U44" s="11"/>
    </row>
    <row r="45" spans="2:21" ht="57" customHeight="1" x14ac:dyDescent="0.2">
      <c r="B45" s="4" t="s">
        <v>10</v>
      </c>
      <c r="C45" s="3" t="s">
        <v>30</v>
      </c>
      <c r="E45" s="29">
        <f>'Aggregated evaluation'!E45</f>
        <v>30</v>
      </c>
      <c r="G45" s="79">
        <v>120000000</v>
      </c>
      <c r="H45" s="15">
        <f>IF(AND(G45&gt;=I45), E45*I45/G45, "")</f>
        <v>25</v>
      </c>
      <c r="I45" s="80">
        <f>'Aggregated evaluation'!I45</f>
        <v>100000000</v>
      </c>
      <c r="K45" s="85" t="s">
        <v>12</v>
      </c>
      <c r="L45" s="86"/>
      <c r="M45" s="87"/>
      <c r="O45" s="85" t="s">
        <v>12</v>
      </c>
      <c r="P45" s="86"/>
      <c r="Q45" s="87"/>
      <c r="S45" s="85" t="s">
        <v>12</v>
      </c>
      <c r="T45" s="86"/>
      <c r="U45" s="87"/>
    </row>
    <row r="46" spans="2:21" x14ac:dyDescent="0.2"/>
    <row r="47" spans="2:21" ht="15" x14ac:dyDescent="0.25">
      <c r="B47" s="5"/>
      <c r="C47" s="6"/>
      <c r="E47" s="36"/>
      <c r="G47" s="12" t="s">
        <v>64</v>
      </c>
      <c r="H47" s="20" t="s">
        <v>29</v>
      </c>
      <c r="I47" s="19" t="s">
        <v>28</v>
      </c>
      <c r="K47" s="12" t="s">
        <v>65</v>
      </c>
      <c r="L47" s="20" t="s">
        <v>29</v>
      </c>
      <c r="M47" s="19" t="s">
        <v>28</v>
      </c>
      <c r="O47" s="12" t="s">
        <v>65</v>
      </c>
      <c r="P47" s="20" t="s">
        <v>29</v>
      </c>
      <c r="Q47" s="19" t="s">
        <v>28</v>
      </c>
      <c r="S47" s="12" t="s">
        <v>65</v>
      </c>
      <c r="T47" s="20" t="s">
        <v>29</v>
      </c>
      <c r="U47" s="19" t="s">
        <v>28</v>
      </c>
    </row>
    <row r="48" spans="2:21" ht="8.25" customHeight="1" x14ac:dyDescent="0.25">
      <c r="B48" s="7"/>
      <c r="C48" s="8"/>
      <c r="E48" s="13"/>
      <c r="G48" s="9"/>
      <c r="H48" s="10"/>
      <c r="I48" s="11"/>
      <c r="K48" s="9"/>
      <c r="L48" s="10"/>
      <c r="M48" s="11"/>
      <c r="O48" s="9"/>
      <c r="P48" s="10"/>
      <c r="Q48" s="11"/>
      <c r="S48" s="9"/>
      <c r="T48" s="10"/>
      <c r="U48" s="11"/>
    </row>
    <row r="49" spans="2:21" ht="57" customHeight="1" x14ac:dyDescent="0.2">
      <c r="B49" s="4" t="s">
        <v>11</v>
      </c>
      <c r="C49" s="3" t="s">
        <v>63</v>
      </c>
      <c r="E49" s="29">
        <f>'Aggregated evaluation'!E49</f>
        <v>10</v>
      </c>
      <c r="G49" s="14">
        <f>IFERROR(AVERAGE(K49,O49,S49),"")</f>
        <v>7.666666666666667</v>
      </c>
      <c r="H49" s="15">
        <f>IFERROR(AVERAGE(L49,P49,T49),"")</f>
        <v>7.666666666666667</v>
      </c>
      <c r="I49" s="32" t="s">
        <v>12</v>
      </c>
      <c r="K49" s="37">
        <v>8</v>
      </c>
      <c r="L49" s="15">
        <f>IF(AND(K49&gt;=1, K49&lt;=10), K49*$E$49/(10*COUNT($E$49:$E$49)), "")</f>
        <v>8</v>
      </c>
      <c r="M49" s="32" t="s">
        <v>12</v>
      </c>
      <c r="O49" s="37">
        <v>6</v>
      </c>
      <c r="P49" s="15">
        <f>IF(AND(O49&gt;=1, O49&lt;=10), O49*$E$49/(10*COUNT($E$49:$E$49)), "")</f>
        <v>6</v>
      </c>
      <c r="Q49" s="32" t="s">
        <v>12</v>
      </c>
      <c r="S49" s="37">
        <v>9</v>
      </c>
      <c r="T49" s="15">
        <f>IF(AND(S49&gt;=1, S49&lt;=10), S49*$E$49/(10*COUNT($E$49:$E$49)), "")</f>
        <v>9</v>
      </c>
      <c r="U49" s="32" t="s">
        <v>12</v>
      </c>
    </row>
    <row r="50" spans="2:21" ht="14.25" customHeight="1" x14ac:dyDescent="0.2"/>
    <row r="51" spans="2:21" ht="14.25" customHeight="1" x14ac:dyDescent="0.2"/>
    <row r="52" spans="2:21" ht="14.25" customHeight="1" x14ac:dyDescent="0.2"/>
    <row r="53" spans="2:21" ht="14.25" customHeight="1" x14ac:dyDescent="0.2"/>
    <row r="54" spans="2:21" ht="14.25" customHeight="1" x14ac:dyDescent="0.2"/>
    <row r="55" spans="2:21" ht="14.25" customHeight="1" x14ac:dyDescent="0.2"/>
    <row r="56" spans="2:21" ht="14.25" customHeight="1" x14ac:dyDescent="0.2"/>
    <row r="57" spans="2:21" ht="14.25" customHeight="1" x14ac:dyDescent="0.2"/>
    <row r="58" spans="2:21" ht="14.25" customHeight="1" x14ac:dyDescent="0.2"/>
    <row r="59" spans="2:21" ht="14.25" customHeight="1" x14ac:dyDescent="0.2"/>
    <row r="60" spans="2:21" ht="14.25" customHeight="1" x14ac:dyDescent="0.2"/>
    <row r="61" spans="2:21" ht="14.25" customHeight="1" x14ac:dyDescent="0.2"/>
    <row r="62" spans="2:21" ht="14.25" customHeight="1" x14ac:dyDescent="0.2"/>
    <row r="63" spans="2:21" ht="14.25" customHeight="1" x14ac:dyDescent="0.2"/>
    <row r="64" spans="2:21"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sheetData>
  <mergeCells count="6">
    <mergeCell ref="K43:M43"/>
    <mergeCell ref="O43:Q43"/>
    <mergeCell ref="S43:U43"/>
    <mergeCell ref="K45:M45"/>
    <mergeCell ref="O45:Q45"/>
    <mergeCell ref="S45:U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41317-546B-494E-B988-A6470116527F}">
  <dimension ref="A1:W95"/>
  <sheetViews>
    <sheetView showGridLines="0" zoomScaleNormal="100" workbookViewId="0">
      <selection activeCell="B2" sqref="B2"/>
    </sheetView>
  </sheetViews>
  <sheetFormatPr defaultColWidth="0" defaultRowHeight="14.25" customHeight="1" zeroHeight="1" x14ac:dyDescent="0.2"/>
  <cols>
    <col min="1" max="1" width="2.5703125" style="1" customWidth="1"/>
    <col min="2" max="2" width="4.7109375" style="1" customWidth="1"/>
    <col min="3" max="3" width="73.28515625" style="1" customWidth="1"/>
    <col min="4" max="4" width="3.42578125" style="1" customWidth="1"/>
    <col min="5" max="5" width="22.7109375" style="1" customWidth="1"/>
    <col min="6" max="6" width="3.42578125" style="1" customWidth="1"/>
    <col min="7" max="7" width="27.28515625" style="1" customWidth="1"/>
    <col min="8" max="8" width="18.85546875" style="1" customWidth="1"/>
    <col min="9" max="9" width="47.7109375" style="1" customWidth="1"/>
    <col min="10" max="10" width="9.140625" style="1" customWidth="1"/>
    <col min="11" max="11" width="27.28515625" style="1" customWidth="1"/>
    <col min="12" max="12" width="18.85546875" style="1" customWidth="1"/>
    <col min="13" max="13" width="47.7109375" style="1" customWidth="1"/>
    <col min="14" max="14" width="9.140625" style="1" customWidth="1"/>
    <col min="15" max="15" width="27.28515625" style="1" customWidth="1"/>
    <col min="16" max="16" width="18.85546875" style="1" customWidth="1"/>
    <col min="17" max="17" width="47.7109375" style="1" customWidth="1"/>
    <col min="18" max="18" width="9.140625" style="1" customWidth="1"/>
    <col min="19" max="19" width="27.28515625" style="1" customWidth="1"/>
    <col min="20" max="20" width="18.85546875" style="1" customWidth="1"/>
    <col min="21" max="21" width="47.7109375" style="1" customWidth="1"/>
    <col min="22" max="23" width="9.140625" style="1" customWidth="1"/>
    <col min="24" max="16384" width="9.140625" style="1" hidden="1"/>
  </cols>
  <sheetData>
    <row r="1" spans="1:23" s="2" customFormat="1" ht="5.0999999999999996" customHeight="1" x14ac:dyDescent="0.2">
      <c r="A1" s="40"/>
      <c r="B1" s="40"/>
      <c r="C1" s="40"/>
      <c r="D1" s="40"/>
      <c r="E1" s="40"/>
      <c r="F1" s="40"/>
      <c r="G1" s="41"/>
      <c r="H1" s="41"/>
      <c r="I1" s="41"/>
      <c r="J1" s="41"/>
      <c r="K1" s="41"/>
      <c r="L1" s="41"/>
      <c r="M1" s="41"/>
      <c r="N1" s="41"/>
      <c r="O1" s="41"/>
      <c r="P1" s="41"/>
      <c r="Q1" s="41"/>
      <c r="R1" s="41"/>
      <c r="S1" s="41"/>
      <c r="T1" s="41"/>
      <c r="U1" s="41"/>
      <c r="V1" s="41"/>
      <c r="W1" s="41"/>
    </row>
    <row r="2" spans="1:23" s="2" customFormat="1" ht="20.25" x14ac:dyDescent="0.3">
      <c r="A2" s="40"/>
      <c r="B2" s="42" t="s">
        <v>70</v>
      </c>
      <c r="C2" s="40"/>
      <c r="D2" s="40"/>
      <c r="E2" s="40"/>
      <c r="F2" s="40"/>
      <c r="G2" s="41"/>
      <c r="H2" s="41"/>
      <c r="I2" s="41"/>
      <c r="J2" s="41"/>
      <c r="K2" s="40"/>
      <c r="L2" s="41"/>
      <c r="M2" s="41"/>
      <c r="N2" s="41"/>
      <c r="O2" s="41"/>
      <c r="P2" s="41"/>
      <c r="Q2" s="41"/>
      <c r="R2" s="41"/>
      <c r="S2" s="41"/>
      <c r="T2" s="41"/>
      <c r="U2" s="41"/>
      <c r="V2" s="41"/>
      <c r="W2" s="41"/>
    </row>
    <row r="3" spans="1:23" s="2" customFormat="1" ht="9.75" customHeight="1" x14ac:dyDescent="0.3">
      <c r="A3" s="40"/>
      <c r="B3" s="42"/>
      <c r="C3" s="40"/>
      <c r="D3" s="40"/>
      <c r="E3" s="40"/>
      <c r="F3" s="40"/>
      <c r="G3" s="41"/>
      <c r="H3" s="41"/>
      <c r="I3" s="41"/>
      <c r="J3" s="41"/>
      <c r="K3" s="41"/>
      <c r="L3" s="41"/>
      <c r="M3" s="41"/>
      <c r="N3" s="41"/>
      <c r="O3" s="41"/>
      <c r="P3" s="41"/>
      <c r="Q3" s="41"/>
      <c r="R3" s="41"/>
      <c r="S3" s="41"/>
      <c r="T3" s="41"/>
      <c r="U3" s="41"/>
      <c r="V3" s="41"/>
      <c r="W3" s="41"/>
    </row>
    <row r="4" spans="1:23" s="2" customFormat="1" ht="20.25" x14ac:dyDescent="0.3">
      <c r="A4" s="40"/>
      <c r="B4" s="42" t="s">
        <v>37</v>
      </c>
      <c r="C4" s="40"/>
      <c r="D4" s="40"/>
      <c r="E4" s="40"/>
      <c r="F4" s="40"/>
      <c r="G4" s="41"/>
      <c r="H4" s="41"/>
      <c r="I4" s="41"/>
      <c r="J4" s="41"/>
      <c r="K4" s="41"/>
      <c r="L4" s="41"/>
      <c r="M4" s="41"/>
      <c r="N4" s="41"/>
      <c r="O4" s="41"/>
      <c r="P4" s="41"/>
      <c r="Q4" s="41"/>
      <c r="R4" s="41"/>
      <c r="S4" s="42" t="s">
        <v>24</v>
      </c>
      <c r="T4" s="41"/>
      <c r="U4" s="41"/>
      <c r="V4" s="41"/>
      <c r="W4" s="41"/>
    </row>
    <row r="5" spans="1:23" s="2" customFormat="1" ht="9.75" customHeight="1" x14ac:dyDescent="0.3">
      <c r="A5" s="40"/>
      <c r="B5" s="42"/>
      <c r="C5" s="40"/>
      <c r="D5" s="40"/>
      <c r="E5" s="40"/>
      <c r="F5" s="40"/>
      <c r="G5" s="41"/>
      <c r="H5" s="41"/>
      <c r="I5" s="41"/>
      <c r="J5" s="41"/>
      <c r="K5" s="41"/>
      <c r="L5" s="41"/>
      <c r="M5" s="41"/>
      <c r="N5" s="41"/>
      <c r="O5" s="41"/>
      <c r="P5" s="41"/>
      <c r="Q5" s="41"/>
      <c r="R5" s="41"/>
      <c r="S5" s="41"/>
      <c r="T5" s="41"/>
      <c r="U5" s="41"/>
      <c r="V5" s="41"/>
      <c r="W5" s="41"/>
    </row>
    <row r="6" spans="1:23" s="2" customFormat="1" x14ac:dyDescent="0.2">
      <c r="A6" s="40"/>
      <c r="B6" s="40" t="s">
        <v>13</v>
      </c>
      <c r="C6" s="40"/>
      <c r="D6" s="40"/>
      <c r="E6" s="40"/>
      <c r="F6" s="40"/>
      <c r="G6" s="41"/>
      <c r="H6" s="41"/>
      <c r="I6" s="41"/>
      <c r="J6" s="41"/>
      <c r="K6" s="41"/>
      <c r="L6" s="41"/>
      <c r="M6" s="41"/>
      <c r="N6" s="41"/>
      <c r="O6" s="41"/>
      <c r="P6" s="41"/>
      <c r="Q6" s="41"/>
      <c r="R6" s="41"/>
      <c r="S6" s="45" t="s">
        <v>0</v>
      </c>
      <c r="T6" s="46" t="s">
        <v>25</v>
      </c>
      <c r="U6" s="47" t="s">
        <v>26</v>
      </c>
      <c r="V6" s="41"/>
      <c r="W6" s="41"/>
    </row>
    <row r="7" spans="1:23" s="2" customFormat="1" ht="12.75" x14ac:dyDescent="0.2">
      <c r="A7" s="40"/>
      <c r="B7" s="40"/>
      <c r="C7" s="40"/>
      <c r="D7" s="40"/>
      <c r="E7" s="40"/>
      <c r="F7" s="40"/>
      <c r="G7" s="41"/>
      <c r="H7" s="41"/>
      <c r="I7" s="41"/>
      <c r="J7" s="41"/>
      <c r="K7" s="41"/>
      <c r="L7" s="41"/>
      <c r="M7" s="41"/>
      <c r="N7" s="41"/>
      <c r="O7" s="41"/>
      <c r="P7" s="41"/>
      <c r="Q7" s="41"/>
      <c r="R7" s="41"/>
      <c r="S7" s="41"/>
      <c r="T7" s="41"/>
      <c r="U7" s="41"/>
      <c r="V7" s="41"/>
      <c r="W7" s="41"/>
    </row>
    <row r="8" spans="1:23" x14ac:dyDescent="0.2"/>
    <row r="9" spans="1:23" ht="15" x14ac:dyDescent="0.25">
      <c r="B9" s="43" t="s">
        <v>15</v>
      </c>
      <c r="C9" s="43"/>
      <c r="E9" s="43" t="s">
        <v>27</v>
      </c>
      <c r="G9" s="43" t="s">
        <v>19</v>
      </c>
      <c r="H9" s="43"/>
      <c r="I9" s="44" t="s">
        <v>20</v>
      </c>
      <c r="K9" s="43" t="s">
        <v>21</v>
      </c>
      <c r="L9" s="43"/>
      <c r="M9" s="44" t="s">
        <v>20</v>
      </c>
      <c r="O9" s="43" t="s">
        <v>22</v>
      </c>
      <c r="P9" s="43"/>
      <c r="Q9" s="44" t="s">
        <v>20</v>
      </c>
      <c r="S9" s="43" t="s">
        <v>23</v>
      </c>
      <c r="T9" s="43"/>
      <c r="U9" s="44" t="s">
        <v>20</v>
      </c>
    </row>
    <row r="10" spans="1:23" x14ac:dyDescent="0.2"/>
    <row r="11" spans="1:23" ht="15" x14ac:dyDescent="0.25">
      <c r="B11" s="48" t="s">
        <v>16</v>
      </c>
      <c r="C11" s="49"/>
      <c r="E11" s="54"/>
      <c r="G11" s="57" t="s">
        <v>1</v>
      </c>
      <c r="H11" s="58"/>
      <c r="I11" s="59">
        <f>+IFERROR(SUM(I12:I13),"")</f>
        <v>60.410256410256409</v>
      </c>
      <c r="K11" s="57" t="s">
        <v>1</v>
      </c>
      <c r="L11" s="58"/>
      <c r="M11" s="59">
        <f>+IFERROR(SUM(M12:M13),"")</f>
        <v>59.57692307692308</v>
      </c>
      <c r="O11" s="57" t="s">
        <v>1</v>
      </c>
      <c r="P11" s="58"/>
      <c r="Q11" s="59">
        <f>+IFERROR(SUM(Q12:Q13),"")</f>
        <v>63.07692307692308</v>
      </c>
      <c r="S11" s="57" t="s">
        <v>1</v>
      </c>
      <c r="T11" s="58"/>
      <c r="U11" s="59">
        <f>+IFERROR(SUM(U12:U13),"")</f>
        <v>58.57692307692308</v>
      </c>
    </row>
    <row r="12" spans="1:23" ht="15" x14ac:dyDescent="0.25">
      <c r="B12" s="50"/>
      <c r="C12" s="51" t="s">
        <v>17</v>
      </c>
      <c r="E12" s="55">
        <f>SUM(E19,E23,E27,E31,E35,E39,E45,E49)</f>
        <v>100</v>
      </c>
      <c r="G12" s="60" t="s">
        <v>17</v>
      </c>
      <c r="H12" s="61"/>
      <c r="I12" s="62">
        <f>IFERROR(SUM(H19:H19,H23:H23,H27:H27,H31:H31,H35:H35),"")</f>
        <v>31.333333333333332</v>
      </c>
      <c r="K12" s="60" t="s">
        <v>17</v>
      </c>
      <c r="L12" s="61"/>
      <c r="M12" s="62">
        <f>IFERROR(SUM(L19:L19,L23:L23,L27:L27,L31:L31,L35:L35),"")</f>
        <v>29.5</v>
      </c>
      <c r="O12" s="60" t="s">
        <v>17</v>
      </c>
      <c r="P12" s="61"/>
      <c r="Q12" s="62">
        <f>IFERROR(SUM(P19:P19,P23:P23,P27:P27,P31:P31,P35:P35),"")</f>
        <v>34</v>
      </c>
      <c r="S12" s="60" t="s">
        <v>17</v>
      </c>
      <c r="T12" s="61"/>
      <c r="U12" s="62">
        <f>IFERROR(SUM(T19:T19,T23:T23,T27:T27,T31:T31,T35:T35),"")</f>
        <v>30.5</v>
      </c>
    </row>
    <row r="13" spans="1:23" ht="15" x14ac:dyDescent="0.25">
      <c r="B13" s="52"/>
      <c r="C13" s="53" t="s">
        <v>18</v>
      </c>
      <c r="E13" s="56"/>
      <c r="G13" s="63" t="s">
        <v>18</v>
      </c>
      <c r="H13" s="64"/>
      <c r="I13" s="65">
        <f>IFERROR(SUM(H45:H45,H49:H49),"")</f>
        <v>29.076923076923077</v>
      </c>
      <c r="K13" s="63" t="s">
        <v>18</v>
      </c>
      <c r="L13" s="64"/>
      <c r="M13" s="65">
        <f>IFERROR(SUM(H45:H45,L49:L49),"")</f>
        <v>30.076923076923077</v>
      </c>
      <c r="O13" s="63" t="s">
        <v>18</v>
      </c>
      <c r="P13" s="64"/>
      <c r="Q13" s="65">
        <f>IFERROR(SUM(H45:H45,P49:P49),"")</f>
        <v>29.076923076923077</v>
      </c>
      <c r="S13" s="63" t="s">
        <v>18</v>
      </c>
      <c r="T13" s="64"/>
      <c r="U13" s="65">
        <f>IFERROR(SUM(H45:H45,T49:T49),"")</f>
        <v>28.076923076923077</v>
      </c>
    </row>
    <row r="14" spans="1:23" x14ac:dyDescent="0.2"/>
    <row r="15" spans="1:23" ht="15" x14ac:dyDescent="0.25">
      <c r="B15" s="21" t="s">
        <v>2</v>
      </c>
      <c r="C15" s="25" t="s">
        <v>17</v>
      </c>
      <c r="E15" s="26">
        <f>SUM(E19,E23,E27,E31,E35,E39)</f>
        <v>60</v>
      </c>
      <c r="G15" s="23"/>
      <c r="H15" s="24"/>
      <c r="I15" s="22"/>
      <c r="K15" s="23"/>
      <c r="L15" s="24"/>
      <c r="M15" s="22"/>
      <c r="O15" s="23"/>
      <c r="P15" s="24"/>
      <c r="Q15" s="22"/>
      <c r="S15" s="23"/>
      <c r="T15" s="24"/>
      <c r="U15" s="22"/>
    </row>
    <row r="16" spans="1:23" x14ac:dyDescent="0.2"/>
    <row r="17" spans="2:21" ht="15" x14ac:dyDescent="0.25">
      <c r="B17" s="5"/>
      <c r="C17" s="6"/>
      <c r="E17" s="36"/>
      <c r="G17" s="12" t="s">
        <v>64</v>
      </c>
      <c r="H17" s="20" t="s">
        <v>29</v>
      </c>
      <c r="I17" s="19" t="s">
        <v>28</v>
      </c>
      <c r="K17" s="12" t="s">
        <v>65</v>
      </c>
      <c r="L17" s="20" t="s">
        <v>29</v>
      </c>
      <c r="M17" s="19" t="s">
        <v>28</v>
      </c>
      <c r="O17" s="12" t="s">
        <v>65</v>
      </c>
      <c r="P17" s="20" t="s">
        <v>29</v>
      </c>
      <c r="Q17" s="19" t="s">
        <v>28</v>
      </c>
      <c r="S17" s="12" t="s">
        <v>65</v>
      </c>
      <c r="T17" s="20" t="s">
        <v>29</v>
      </c>
      <c r="U17" s="19" t="s">
        <v>28</v>
      </c>
    </row>
    <row r="18" spans="2:21" ht="8.25" customHeight="1" x14ac:dyDescent="0.25">
      <c r="B18" s="7"/>
      <c r="C18" s="8"/>
      <c r="E18" s="13"/>
      <c r="G18" s="9"/>
      <c r="H18" s="10"/>
      <c r="I18" s="11"/>
      <c r="K18" s="9"/>
      <c r="L18" s="10"/>
      <c r="M18" s="11"/>
      <c r="O18" s="9"/>
      <c r="P18" s="10"/>
      <c r="Q18" s="11"/>
      <c r="S18" s="9"/>
      <c r="T18" s="10"/>
      <c r="U18" s="11"/>
    </row>
    <row r="19" spans="2:21" ht="57" customHeight="1" x14ac:dyDescent="0.2">
      <c r="B19" s="4" t="s">
        <v>3</v>
      </c>
      <c r="C19" s="3" t="s">
        <v>57</v>
      </c>
      <c r="E19" s="29">
        <f>'Aggregated evaluation'!E19</f>
        <v>20</v>
      </c>
      <c r="G19" s="14">
        <f t="shared" ref="G19" si="0">IFERROR(AVERAGE(K19,O19,S19),"")</f>
        <v>5</v>
      </c>
      <c r="H19" s="15">
        <f>IFERROR(AVERAGE(L19,P19,T19),"")</f>
        <v>10</v>
      </c>
      <c r="I19" s="32" t="s">
        <v>12</v>
      </c>
      <c r="K19" s="37">
        <v>5</v>
      </c>
      <c r="L19" s="15">
        <f>IF(AND(K19&gt;=1, K19&lt;=10), K19*$E$19/(10*COUNT($E$19:$E$19)), "")</f>
        <v>10</v>
      </c>
      <c r="M19" s="32" t="s">
        <v>12</v>
      </c>
      <c r="O19" s="37">
        <v>6</v>
      </c>
      <c r="P19" s="15">
        <f>IF(AND(O19&gt;=1, O19&lt;=10), O19*$E$19/(10*COUNT($E$19:$E$19)), "")</f>
        <v>12</v>
      </c>
      <c r="Q19" s="32" t="s">
        <v>12</v>
      </c>
      <c r="S19" s="37">
        <v>4</v>
      </c>
      <c r="T19" s="15">
        <f>IF(AND(S19&gt;=1, S19&lt;=10), S19*$E$19/(10*COUNT($E$19:$E$19)), "")</f>
        <v>8</v>
      </c>
      <c r="U19" s="32" t="s">
        <v>12</v>
      </c>
    </row>
    <row r="20" spans="2:21" x14ac:dyDescent="0.2">
      <c r="G20" s="16"/>
      <c r="H20" s="16"/>
    </row>
    <row r="21" spans="2:21" ht="15" x14ac:dyDescent="0.25">
      <c r="B21" s="5"/>
      <c r="C21" s="6"/>
      <c r="E21" s="36"/>
      <c r="G21" s="12" t="s">
        <v>64</v>
      </c>
      <c r="H21" s="20" t="s">
        <v>29</v>
      </c>
      <c r="I21" s="19" t="s">
        <v>28</v>
      </c>
      <c r="K21" s="12" t="s">
        <v>65</v>
      </c>
      <c r="L21" s="20" t="s">
        <v>29</v>
      </c>
      <c r="M21" s="19" t="s">
        <v>28</v>
      </c>
      <c r="O21" s="12" t="s">
        <v>65</v>
      </c>
      <c r="P21" s="20" t="s">
        <v>29</v>
      </c>
      <c r="Q21" s="19" t="s">
        <v>28</v>
      </c>
      <c r="S21" s="12" t="s">
        <v>65</v>
      </c>
      <c r="T21" s="20" t="s">
        <v>29</v>
      </c>
      <c r="U21" s="19" t="s">
        <v>28</v>
      </c>
    </row>
    <row r="22" spans="2:21" ht="8.25" customHeight="1" x14ac:dyDescent="0.25">
      <c r="B22" s="7"/>
      <c r="C22" s="8"/>
      <c r="E22" s="13"/>
      <c r="G22" s="9"/>
      <c r="H22" s="10"/>
      <c r="I22" s="11"/>
      <c r="K22" s="9"/>
      <c r="L22" s="10"/>
      <c r="M22" s="11"/>
      <c r="O22" s="9"/>
      <c r="P22" s="10"/>
      <c r="Q22" s="11"/>
      <c r="S22" s="9"/>
      <c r="T22" s="10"/>
      <c r="U22" s="11"/>
    </row>
    <row r="23" spans="2:21" ht="57" customHeight="1" x14ac:dyDescent="0.2">
      <c r="B23" s="4" t="s">
        <v>4</v>
      </c>
      <c r="C23" s="3" t="s">
        <v>58</v>
      </c>
      <c r="E23" s="29">
        <f>'Aggregated evaluation'!E23</f>
        <v>10</v>
      </c>
      <c r="G23" s="14">
        <f t="shared" ref="G23" si="1">IFERROR(AVERAGE(K23,O23,S23),"")</f>
        <v>6</v>
      </c>
      <c r="H23" s="15">
        <f>IFERROR(AVERAGE(L23,P23,T23),"")</f>
        <v>6</v>
      </c>
      <c r="I23" s="32" t="s">
        <v>12</v>
      </c>
      <c r="K23" s="37">
        <v>6</v>
      </c>
      <c r="L23" s="15">
        <f>IF(AND(K23&gt;=1, K23&lt;=10), K23*$E$23/(10*COUNT($E$23:$E$23)), "")</f>
        <v>6</v>
      </c>
      <c r="M23" s="32" t="s">
        <v>12</v>
      </c>
      <c r="O23" s="37">
        <v>6</v>
      </c>
      <c r="P23" s="15">
        <f>IF(AND(O23&gt;=1, O23&lt;=10), O23*$E$23/(10*COUNT($E$23:$E$23)), "")</f>
        <v>6</v>
      </c>
      <c r="Q23" s="32" t="s">
        <v>12</v>
      </c>
      <c r="S23" s="37">
        <v>6</v>
      </c>
      <c r="T23" s="15">
        <f>IF(AND(S23&gt;=1, S23&lt;=10), S23*$E$23/(10*COUNT($E$23:$E$23)), "")</f>
        <v>6</v>
      </c>
      <c r="U23" s="32" t="s">
        <v>12</v>
      </c>
    </row>
    <row r="24" spans="2:21" x14ac:dyDescent="0.2">
      <c r="G24" s="16"/>
      <c r="H24" s="16"/>
    </row>
    <row r="25" spans="2:21" ht="15" x14ac:dyDescent="0.25">
      <c r="B25" s="5"/>
      <c r="C25" s="6"/>
      <c r="E25" s="36"/>
      <c r="G25" s="12" t="s">
        <v>64</v>
      </c>
      <c r="H25" s="20" t="s">
        <v>29</v>
      </c>
      <c r="I25" s="19" t="s">
        <v>28</v>
      </c>
      <c r="K25" s="12" t="s">
        <v>65</v>
      </c>
      <c r="L25" s="20" t="s">
        <v>29</v>
      </c>
      <c r="M25" s="19" t="s">
        <v>28</v>
      </c>
      <c r="O25" s="12" t="s">
        <v>65</v>
      </c>
      <c r="P25" s="20" t="s">
        <v>29</v>
      </c>
      <c r="Q25" s="19" t="s">
        <v>28</v>
      </c>
      <c r="S25" s="12" t="s">
        <v>65</v>
      </c>
      <c r="T25" s="20" t="s">
        <v>29</v>
      </c>
      <c r="U25" s="19" t="s">
        <v>28</v>
      </c>
    </row>
    <row r="26" spans="2:21" ht="8.25" customHeight="1" x14ac:dyDescent="0.25">
      <c r="B26" s="7"/>
      <c r="C26" s="8"/>
      <c r="E26" s="13"/>
      <c r="G26" s="9"/>
      <c r="H26" s="10"/>
      <c r="I26" s="11"/>
      <c r="K26" s="9"/>
      <c r="L26" s="10"/>
      <c r="M26" s="11"/>
      <c r="O26" s="9"/>
      <c r="P26" s="10"/>
      <c r="Q26" s="11"/>
      <c r="S26" s="9"/>
      <c r="T26" s="10"/>
      <c r="U26" s="11"/>
    </row>
    <row r="27" spans="2:21" ht="57" customHeight="1" x14ac:dyDescent="0.2">
      <c r="B27" s="4" t="s">
        <v>5</v>
      </c>
      <c r="C27" s="3" t="s">
        <v>59</v>
      </c>
      <c r="E27" s="29">
        <f>'Aggregated evaluation'!E27</f>
        <v>10</v>
      </c>
      <c r="G27" s="14">
        <f t="shared" ref="G27:H27" si="2">IFERROR(AVERAGE(K27,O27,S27),"")</f>
        <v>6</v>
      </c>
      <c r="H27" s="15">
        <f t="shared" si="2"/>
        <v>6</v>
      </c>
      <c r="I27" s="32" t="s">
        <v>12</v>
      </c>
      <c r="K27" s="37">
        <v>6</v>
      </c>
      <c r="L27" s="15">
        <f>IF(AND(K27&gt;=1, K27&lt;=10), K27*$E$27/(10*COUNT($E$27:$E$27)), "")</f>
        <v>6</v>
      </c>
      <c r="M27" s="32" t="s">
        <v>12</v>
      </c>
      <c r="O27" s="37">
        <v>7</v>
      </c>
      <c r="P27" s="15">
        <f>IF(AND(O27&gt;=1, O27&lt;=10), O27*$E$27/(10*COUNT($E$27:$E$27)), "")</f>
        <v>7</v>
      </c>
      <c r="Q27" s="32" t="s">
        <v>12</v>
      </c>
      <c r="S27" s="37">
        <v>5</v>
      </c>
      <c r="T27" s="15">
        <f>IF(AND(S27&gt;=1, S27&lt;=10), S27*$E$27/(10*COUNT($E$27:$E$27)), "")</f>
        <v>5</v>
      </c>
      <c r="U27" s="32" t="s">
        <v>12</v>
      </c>
    </row>
    <row r="28" spans="2:21" x14ac:dyDescent="0.2">
      <c r="G28" s="16"/>
      <c r="H28" s="16"/>
    </row>
    <row r="29" spans="2:21" ht="15" x14ac:dyDescent="0.25">
      <c r="B29" s="5"/>
      <c r="C29" s="6"/>
      <c r="E29" s="36"/>
      <c r="G29" s="12" t="s">
        <v>64</v>
      </c>
      <c r="H29" s="20" t="s">
        <v>29</v>
      </c>
      <c r="I29" s="19" t="s">
        <v>28</v>
      </c>
      <c r="K29" s="12" t="s">
        <v>65</v>
      </c>
      <c r="L29" s="20" t="s">
        <v>29</v>
      </c>
      <c r="M29" s="19" t="s">
        <v>28</v>
      </c>
      <c r="O29" s="12" t="s">
        <v>65</v>
      </c>
      <c r="P29" s="20" t="s">
        <v>29</v>
      </c>
      <c r="Q29" s="19" t="s">
        <v>28</v>
      </c>
      <c r="S29" s="12" t="s">
        <v>65</v>
      </c>
      <c r="T29" s="20" t="s">
        <v>29</v>
      </c>
      <c r="U29" s="19" t="s">
        <v>28</v>
      </c>
    </row>
    <row r="30" spans="2:21" ht="8.25" customHeight="1" x14ac:dyDescent="0.25">
      <c r="B30" s="7"/>
      <c r="C30" s="8"/>
      <c r="E30" s="13"/>
      <c r="G30" s="9"/>
      <c r="H30" s="10"/>
      <c r="I30" s="11"/>
      <c r="K30" s="9"/>
      <c r="L30" s="10"/>
      <c r="M30" s="11"/>
      <c r="O30" s="9"/>
      <c r="P30" s="10"/>
      <c r="Q30" s="11"/>
      <c r="S30" s="9"/>
      <c r="T30" s="10"/>
      <c r="U30" s="11"/>
    </row>
    <row r="31" spans="2:21" ht="57" customHeight="1" x14ac:dyDescent="0.2">
      <c r="B31" s="4" t="s">
        <v>6</v>
      </c>
      <c r="C31" s="3" t="s">
        <v>60</v>
      </c>
      <c r="E31" s="29">
        <f>'Aggregated evaluation'!E31</f>
        <v>5</v>
      </c>
      <c r="G31" s="14">
        <f>IFERROR(AVERAGE(K31,O31,S31),"")</f>
        <v>6.666666666666667</v>
      </c>
      <c r="H31" s="15">
        <f t="shared" ref="H31" si="3">IFERROR(AVERAGE(L31,P31,T31),"")</f>
        <v>3.3333333333333335</v>
      </c>
      <c r="I31" s="32" t="s">
        <v>12</v>
      </c>
      <c r="K31" s="37">
        <v>7</v>
      </c>
      <c r="L31" s="15">
        <f>IF(AND(K31&gt;=1, K31&lt;=10), K31*$E$31/(10*COUNT($E$31:$E$31)), "")</f>
        <v>3.5</v>
      </c>
      <c r="M31" s="32" t="s">
        <v>12</v>
      </c>
      <c r="O31" s="37">
        <v>6</v>
      </c>
      <c r="P31" s="15">
        <f>IF(AND(O31&gt;=1, O31&lt;=10), O31*$E$31/(10*COUNT($E$31:$E$31)), "")</f>
        <v>3</v>
      </c>
      <c r="Q31" s="32" t="s">
        <v>12</v>
      </c>
      <c r="S31" s="37">
        <v>7</v>
      </c>
      <c r="T31" s="15">
        <f>IF(AND(S31&gt;=1, S31&lt;=10), S31*$E$31/(10*COUNT($E$31:$E$31)), "")</f>
        <v>3.5</v>
      </c>
      <c r="U31" s="32" t="s">
        <v>12</v>
      </c>
    </row>
    <row r="32" spans="2:21" x14ac:dyDescent="0.2">
      <c r="G32" s="16"/>
      <c r="H32" s="16"/>
    </row>
    <row r="33" spans="2:21" ht="15" x14ac:dyDescent="0.25">
      <c r="B33" s="5"/>
      <c r="C33" s="6"/>
      <c r="E33" s="36"/>
      <c r="G33" s="12" t="s">
        <v>64</v>
      </c>
      <c r="H33" s="20" t="s">
        <v>29</v>
      </c>
      <c r="I33" s="19" t="s">
        <v>28</v>
      </c>
      <c r="K33" s="12" t="s">
        <v>65</v>
      </c>
      <c r="L33" s="20" t="s">
        <v>29</v>
      </c>
      <c r="M33" s="19" t="s">
        <v>28</v>
      </c>
      <c r="O33" s="12" t="s">
        <v>65</v>
      </c>
      <c r="P33" s="20" t="s">
        <v>29</v>
      </c>
      <c r="Q33" s="19" t="s">
        <v>28</v>
      </c>
      <c r="S33" s="12" t="s">
        <v>65</v>
      </c>
      <c r="T33" s="20" t="s">
        <v>29</v>
      </c>
      <c r="U33" s="19" t="s">
        <v>28</v>
      </c>
    </row>
    <row r="34" spans="2:21" ht="8.25" customHeight="1" x14ac:dyDescent="0.25">
      <c r="B34" s="7"/>
      <c r="C34" s="8"/>
      <c r="E34" s="13"/>
      <c r="G34" s="9"/>
      <c r="H34" s="10"/>
      <c r="I34" s="11"/>
      <c r="K34" s="9"/>
      <c r="L34" s="10"/>
      <c r="M34" s="11"/>
      <c r="O34" s="9"/>
      <c r="P34" s="10"/>
      <c r="Q34" s="11"/>
      <c r="S34" s="9"/>
      <c r="T34" s="10"/>
      <c r="U34" s="11"/>
    </row>
    <row r="35" spans="2:21" ht="57" customHeight="1" x14ac:dyDescent="0.2">
      <c r="B35" s="4" t="s">
        <v>7</v>
      </c>
      <c r="C35" s="3" t="s">
        <v>61</v>
      </c>
      <c r="E35" s="29">
        <f>'Aggregated evaluation'!E35</f>
        <v>10</v>
      </c>
      <c r="G35" s="14">
        <f t="shared" ref="G35:H35" si="4">IFERROR(AVERAGE(K35,O35,S35),"")</f>
        <v>6</v>
      </c>
      <c r="H35" s="15">
        <f t="shared" si="4"/>
        <v>6</v>
      </c>
      <c r="I35" s="32" t="s">
        <v>12</v>
      </c>
      <c r="K35" s="37">
        <v>4</v>
      </c>
      <c r="L35" s="15">
        <f>IF(AND(K35&gt;=1, K35&lt;=10), K35*$E$35/(10*COUNT($E$35:$E$35)), "")</f>
        <v>4</v>
      </c>
      <c r="M35" s="32" t="s">
        <v>12</v>
      </c>
      <c r="O35" s="37">
        <v>6</v>
      </c>
      <c r="P35" s="15">
        <f>IF(AND(O35&gt;=1, O35&lt;=10), O35*$E$35/(10*COUNT($E$35:$E$35)), "")</f>
        <v>6</v>
      </c>
      <c r="Q35" s="32" t="s">
        <v>12</v>
      </c>
      <c r="S35" s="37">
        <v>8</v>
      </c>
      <c r="T35" s="15">
        <f>IF(AND(S35&gt;=1, S35&lt;=10), S35*$E$35/(10*COUNT($E$35:$E$35)), "")</f>
        <v>8</v>
      </c>
      <c r="U35" s="32" t="s">
        <v>12</v>
      </c>
    </row>
    <row r="36" spans="2:21" x14ac:dyDescent="0.2">
      <c r="G36" s="16"/>
      <c r="H36" s="16"/>
    </row>
    <row r="37" spans="2:21" ht="15" x14ac:dyDescent="0.25">
      <c r="B37" s="5"/>
      <c r="C37" s="6"/>
      <c r="E37" s="36"/>
      <c r="G37" s="12" t="s">
        <v>64</v>
      </c>
      <c r="H37" s="20" t="s">
        <v>29</v>
      </c>
      <c r="I37" s="19" t="s">
        <v>28</v>
      </c>
      <c r="K37" s="12" t="s">
        <v>65</v>
      </c>
      <c r="L37" s="20" t="s">
        <v>29</v>
      </c>
      <c r="M37" s="19" t="s">
        <v>28</v>
      </c>
      <c r="O37" s="12" t="s">
        <v>65</v>
      </c>
      <c r="P37" s="20" t="s">
        <v>29</v>
      </c>
      <c r="Q37" s="19" t="s">
        <v>28</v>
      </c>
      <c r="S37" s="12" t="s">
        <v>65</v>
      </c>
      <c r="T37" s="20" t="s">
        <v>29</v>
      </c>
      <c r="U37" s="19" t="s">
        <v>28</v>
      </c>
    </row>
    <row r="38" spans="2:21" ht="8.25" customHeight="1" x14ac:dyDescent="0.25">
      <c r="B38" s="7"/>
      <c r="C38" s="8"/>
      <c r="E38" s="13"/>
      <c r="G38" s="9"/>
      <c r="H38" s="10"/>
      <c r="I38" s="11"/>
      <c r="K38" s="9"/>
      <c r="L38" s="10"/>
      <c r="M38" s="11"/>
      <c r="O38" s="9"/>
      <c r="P38" s="10"/>
      <c r="Q38" s="11"/>
      <c r="S38" s="9"/>
      <c r="T38" s="10"/>
      <c r="U38" s="11"/>
    </row>
    <row r="39" spans="2:21" ht="57" customHeight="1" x14ac:dyDescent="0.2">
      <c r="B39" s="4" t="s">
        <v>8</v>
      </c>
      <c r="C39" s="3" t="s">
        <v>62</v>
      </c>
      <c r="E39" s="29">
        <f>'Aggregated evaluation'!E39</f>
        <v>5</v>
      </c>
      <c r="G39" s="14">
        <f t="shared" ref="G39:H39" si="5">IFERROR(AVERAGE(K39,O39,S39),"")</f>
        <v>6.333333333333333</v>
      </c>
      <c r="H39" s="15">
        <f t="shared" si="5"/>
        <v>3.1666666666666665</v>
      </c>
      <c r="I39" s="32" t="s">
        <v>12</v>
      </c>
      <c r="K39" s="37">
        <v>6</v>
      </c>
      <c r="L39" s="15">
        <f>IF(AND(K39&gt;=1, K39&lt;=10), K39*$E$39/(10*COUNT($E$35:$E$35)), "")</f>
        <v>3</v>
      </c>
      <c r="M39" s="32" t="s">
        <v>12</v>
      </c>
      <c r="O39" s="37">
        <v>7</v>
      </c>
      <c r="P39" s="15">
        <f>IF(AND(O39&gt;=1, O39&lt;=10), O39*$E$39/(10*COUNT($E$35:$E$35)), "")</f>
        <v>3.5</v>
      </c>
      <c r="Q39" s="32" t="s">
        <v>12</v>
      </c>
      <c r="S39" s="37">
        <v>6</v>
      </c>
      <c r="T39" s="15">
        <f>IF(AND(S39&gt;=1, S39&lt;=10), S39*$E$39/(10*COUNT($E$35:$E$35)), "")</f>
        <v>3</v>
      </c>
      <c r="U39" s="32" t="s">
        <v>12</v>
      </c>
    </row>
    <row r="40" spans="2:21" x14ac:dyDescent="0.2">
      <c r="G40" s="16"/>
      <c r="H40" s="16"/>
    </row>
    <row r="41" spans="2:21" ht="15" x14ac:dyDescent="0.25">
      <c r="B41" s="21" t="s">
        <v>9</v>
      </c>
      <c r="C41" s="25" t="s">
        <v>18</v>
      </c>
      <c r="E41" s="26">
        <f>SUM(E45, E49)</f>
        <v>40</v>
      </c>
      <c r="G41" s="23"/>
      <c r="H41" s="24"/>
      <c r="I41" s="22"/>
      <c r="K41" s="23"/>
      <c r="L41" s="24"/>
      <c r="M41" s="22"/>
      <c r="O41" s="23"/>
      <c r="P41" s="24"/>
      <c r="Q41" s="22"/>
      <c r="S41" s="23"/>
      <c r="T41" s="24"/>
      <c r="U41" s="22"/>
    </row>
    <row r="42" spans="2:21" x14ac:dyDescent="0.2">
      <c r="G42" s="16"/>
      <c r="H42" s="16"/>
    </row>
    <row r="43" spans="2:21" ht="15" x14ac:dyDescent="0.25">
      <c r="B43" s="5"/>
      <c r="C43" s="6"/>
      <c r="E43" s="38"/>
      <c r="G43" s="12" t="s">
        <v>32</v>
      </c>
      <c r="H43" s="20" t="s">
        <v>29</v>
      </c>
      <c r="I43" s="19" t="s">
        <v>33</v>
      </c>
      <c r="K43" s="82" t="s">
        <v>34</v>
      </c>
      <c r="L43" s="83"/>
      <c r="M43" s="84"/>
      <c r="O43" s="82" t="s">
        <v>34</v>
      </c>
      <c r="P43" s="83"/>
      <c r="Q43" s="84"/>
      <c r="S43" s="82" t="s">
        <v>34</v>
      </c>
      <c r="T43" s="83"/>
      <c r="U43" s="84"/>
    </row>
    <row r="44" spans="2:21" ht="8.25" customHeight="1" x14ac:dyDescent="0.25">
      <c r="B44" s="7"/>
      <c r="C44" s="8"/>
      <c r="E44" s="13"/>
      <c r="G44" s="17"/>
      <c r="H44" s="18"/>
      <c r="I44" s="11"/>
      <c r="K44" s="9"/>
      <c r="L44" s="10"/>
      <c r="M44" s="11"/>
      <c r="O44" s="9"/>
      <c r="P44" s="10"/>
      <c r="Q44" s="11"/>
      <c r="S44" s="9"/>
      <c r="T44" s="10"/>
      <c r="U44" s="11"/>
    </row>
    <row r="45" spans="2:21" ht="57" customHeight="1" x14ac:dyDescent="0.2">
      <c r="B45" s="4" t="s">
        <v>10</v>
      </c>
      <c r="C45" s="3" t="s">
        <v>30</v>
      </c>
      <c r="E45" s="29">
        <f>'Aggregated evaluation'!E45</f>
        <v>30</v>
      </c>
      <c r="G45" s="79">
        <v>130000000</v>
      </c>
      <c r="H45" s="15">
        <f>IF(AND(G45&gt;=I45), E45*I45/G45, "")</f>
        <v>23.076923076923077</v>
      </c>
      <c r="I45" s="80">
        <f>'Aggregated evaluation'!I45</f>
        <v>100000000</v>
      </c>
      <c r="K45" s="85" t="s">
        <v>12</v>
      </c>
      <c r="L45" s="86"/>
      <c r="M45" s="87"/>
      <c r="O45" s="85" t="s">
        <v>12</v>
      </c>
      <c r="P45" s="86"/>
      <c r="Q45" s="87"/>
      <c r="S45" s="85" t="s">
        <v>12</v>
      </c>
      <c r="T45" s="86"/>
      <c r="U45" s="87"/>
    </row>
    <row r="46" spans="2:21" x14ac:dyDescent="0.2"/>
    <row r="47" spans="2:21" ht="15" x14ac:dyDescent="0.25">
      <c r="B47" s="5"/>
      <c r="C47" s="6"/>
      <c r="E47" s="36"/>
      <c r="G47" s="12" t="s">
        <v>64</v>
      </c>
      <c r="H47" s="20" t="s">
        <v>29</v>
      </c>
      <c r="I47" s="19" t="s">
        <v>28</v>
      </c>
      <c r="K47" s="12" t="s">
        <v>65</v>
      </c>
      <c r="L47" s="20" t="s">
        <v>29</v>
      </c>
      <c r="M47" s="19" t="s">
        <v>28</v>
      </c>
      <c r="O47" s="12" t="s">
        <v>65</v>
      </c>
      <c r="P47" s="20" t="s">
        <v>29</v>
      </c>
      <c r="Q47" s="19" t="s">
        <v>28</v>
      </c>
      <c r="S47" s="12" t="s">
        <v>65</v>
      </c>
      <c r="T47" s="20" t="s">
        <v>29</v>
      </c>
      <c r="U47" s="19" t="s">
        <v>28</v>
      </c>
    </row>
    <row r="48" spans="2:21" ht="8.25" customHeight="1" x14ac:dyDescent="0.25">
      <c r="B48" s="7"/>
      <c r="C48" s="8"/>
      <c r="E48" s="13"/>
      <c r="G48" s="9"/>
      <c r="H48" s="10"/>
      <c r="I48" s="11"/>
      <c r="K48" s="9"/>
      <c r="L48" s="10"/>
      <c r="M48" s="11"/>
      <c r="O48" s="9"/>
      <c r="P48" s="10"/>
      <c r="Q48" s="11"/>
      <c r="S48" s="9"/>
      <c r="T48" s="10"/>
      <c r="U48" s="11"/>
    </row>
    <row r="49" spans="2:21" ht="57" customHeight="1" x14ac:dyDescent="0.2">
      <c r="B49" s="4" t="s">
        <v>11</v>
      </c>
      <c r="C49" s="3" t="s">
        <v>63</v>
      </c>
      <c r="E49" s="29">
        <f>'Aggregated evaluation'!E49</f>
        <v>10</v>
      </c>
      <c r="G49" s="14">
        <f>IFERROR(AVERAGE(K49,O49,S49),"")</f>
        <v>6</v>
      </c>
      <c r="H49" s="15">
        <f>IFERROR(AVERAGE(L49,P49,T49),"")</f>
        <v>6</v>
      </c>
      <c r="I49" s="32" t="s">
        <v>12</v>
      </c>
      <c r="K49" s="37">
        <v>7</v>
      </c>
      <c r="L49" s="15">
        <f>IF(AND(K49&gt;=1, K49&lt;=10), K49*$E$49/(10*COUNT($E$49:$E$49)), "")</f>
        <v>7</v>
      </c>
      <c r="M49" s="32" t="s">
        <v>12</v>
      </c>
      <c r="O49" s="37">
        <v>6</v>
      </c>
      <c r="P49" s="15">
        <f>IF(AND(O49&gt;=1, O49&lt;=10), O49*$E$49/(10*COUNT($E$49:$E$49)), "")</f>
        <v>6</v>
      </c>
      <c r="Q49" s="32" t="s">
        <v>12</v>
      </c>
      <c r="S49" s="37">
        <v>5</v>
      </c>
      <c r="T49" s="15">
        <f>IF(AND(S49&gt;=1, S49&lt;=10), S49*$E$49/(10*COUNT($E$49:$E$49)), "")</f>
        <v>5</v>
      </c>
      <c r="U49" s="32" t="s">
        <v>12</v>
      </c>
    </row>
    <row r="50" spans="2:21" ht="14.25" customHeight="1" x14ac:dyDescent="0.2"/>
    <row r="51" spans="2:21" ht="14.25" customHeight="1" x14ac:dyDescent="0.2"/>
    <row r="52" spans="2:21" ht="14.25" customHeight="1" x14ac:dyDescent="0.2"/>
    <row r="53" spans="2:21" ht="14.25" customHeight="1" x14ac:dyDescent="0.2"/>
    <row r="54" spans="2:21" ht="14.25" customHeight="1" x14ac:dyDescent="0.2"/>
    <row r="55" spans="2:21" ht="14.25" customHeight="1" x14ac:dyDescent="0.2"/>
    <row r="56" spans="2:21" ht="14.25" customHeight="1" x14ac:dyDescent="0.2"/>
    <row r="57" spans="2:21" ht="14.25" customHeight="1" x14ac:dyDescent="0.2"/>
    <row r="58" spans="2:21" ht="14.25" customHeight="1" x14ac:dyDescent="0.2"/>
    <row r="59" spans="2:21" ht="14.25" customHeight="1" x14ac:dyDescent="0.2"/>
    <row r="60" spans="2:21" ht="14.25" customHeight="1" x14ac:dyDescent="0.2"/>
    <row r="61" spans="2:21" ht="14.25" customHeight="1" x14ac:dyDescent="0.2"/>
    <row r="62" spans="2:21" ht="14.25" customHeight="1" x14ac:dyDescent="0.2"/>
    <row r="63" spans="2:21" ht="14.25" customHeight="1" x14ac:dyDescent="0.2"/>
    <row r="64" spans="2:21"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sheetData>
  <mergeCells count="6">
    <mergeCell ref="K43:M43"/>
    <mergeCell ref="O43:Q43"/>
    <mergeCell ref="S43:U43"/>
    <mergeCell ref="K45:M45"/>
    <mergeCell ref="O45:Q45"/>
    <mergeCell ref="S45:U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4133B-6E2D-4012-A1A7-AE0666FA6845}">
  <dimension ref="A1:W95"/>
  <sheetViews>
    <sheetView showGridLines="0" zoomScaleNormal="100" workbookViewId="0">
      <selection activeCell="B2" sqref="B2"/>
    </sheetView>
  </sheetViews>
  <sheetFormatPr defaultColWidth="0" defaultRowHeight="14.25" customHeight="1" zeroHeight="1" x14ac:dyDescent="0.2"/>
  <cols>
    <col min="1" max="1" width="2.5703125" style="1" customWidth="1"/>
    <col min="2" max="2" width="4.7109375" style="1" customWidth="1"/>
    <col min="3" max="3" width="73.28515625" style="1" customWidth="1"/>
    <col min="4" max="4" width="3.42578125" style="1" customWidth="1"/>
    <col min="5" max="5" width="22.7109375" style="1" customWidth="1"/>
    <col min="6" max="6" width="3.42578125" style="1" customWidth="1"/>
    <col min="7" max="7" width="27.28515625" style="1" customWidth="1"/>
    <col min="8" max="8" width="18.85546875" style="1" customWidth="1"/>
    <col min="9" max="9" width="47.7109375" style="1" customWidth="1"/>
    <col min="10" max="10" width="9.140625" style="1" customWidth="1"/>
    <col min="11" max="11" width="27.28515625" style="1" customWidth="1"/>
    <col min="12" max="12" width="18.85546875" style="1" customWidth="1"/>
    <col min="13" max="13" width="47.7109375" style="1" customWidth="1"/>
    <col min="14" max="14" width="9.140625" style="1" customWidth="1"/>
    <col min="15" max="15" width="27.28515625" style="1" customWidth="1"/>
    <col min="16" max="16" width="18.85546875" style="1" customWidth="1"/>
    <col min="17" max="17" width="47.7109375" style="1" customWidth="1"/>
    <col min="18" max="18" width="9.140625" style="1" customWidth="1"/>
    <col min="19" max="19" width="27.28515625" style="1" customWidth="1"/>
    <col min="20" max="20" width="18.85546875" style="1" customWidth="1"/>
    <col min="21" max="21" width="47.7109375" style="1" customWidth="1"/>
    <col min="22" max="23" width="9.140625" style="1" customWidth="1"/>
    <col min="24" max="16384" width="9.140625" style="1" hidden="1"/>
  </cols>
  <sheetData>
    <row r="1" spans="1:23" s="2" customFormat="1" ht="5.0999999999999996" customHeight="1" x14ac:dyDescent="0.2">
      <c r="A1" s="40"/>
      <c r="B1" s="40"/>
      <c r="C1" s="40"/>
      <c r="D1" s="40"/>
      <c r="E1" s="40"/>
      <c r="F1" s="40"/>
      <c r="G1" s="41"/>
      <c r="H1" s="41"/>
      <c r="I1" s="41"/>
      <c r="J1" s="41"/>
      <c r="K1" s="41"/>
      <c r="L1" s="41"/>
      <c r="M1" s="41"/>
      <c r="N1" s="41"/>
      <c r="O1" s="41"/>
      <c r="P1" s="41"/>
      <c r="Q1" s="41"/>
      <c r="R1" s="41"/>
      <c r="S1" s="41"/>
      <c r="T1" s="41"/>
      <c r="U1" s="41"/>
      <c r="V1" s="41"/>
      <c r="W1" s="41"/>
    </row>
    <row r="2" spans="1:23" s="2" customFormat="1" ht="20.25" x14ac:dyDescent="0.3">
      <c r="A2" s="40"/>
      <c r="B2" s="42" t="s">
        <v>70</v>
      </c>
      <c r="C2" s="40"/>
      <c r="D2" s="40"/>
      <c r="E2" s="40"/>
      <c r="F2" s="40"/>
      <c r="G2" s="41"/>
      <c r="H2" s="41"/>
      <c r="I2" s="41"/>
      <c r="J2" s="41"/>
      <c r="K2" s="40"/>
      <c r="L2" s="41"/>
      <c r="M2" s="41"/>
      <c r="N2" s="41"/>
      <c r="O2" s="41"/>
      <c r="P2" s="41"/>
      <c r="Q2" s="41"/>
      <c r="R2" s="41"/>
      <c r="S2" s="41"/>
      <c r="T2" s="41"/>
      <c r="U2" s="41"/>
      <c r="V2" s="41"/>
      <c r="W2" s="41"/>
    </row>
    <row r="3" spans="1:23" s="2" customFormat="1" ht="9.75" customHeight="1" x14ac:dyDescent="0.3">
      <c r="A3" s="40"/>
      <c r="B3" s="42"/>
      <c r="C3" s="40"/>
      <c r="D3" s="40"/>
      <c r="E3" s="40"/>
      <c r="F3" s="40"/>
      <c r="G3" s="41"/>
      <c r="H3" s="41"/>
      <c r="I3" s="41"/>
      <c r="J3" s="41"/>
      <c r="K3" s="41"/>
      <c r="L3" s="41"/>
      <c r="M3" s="41"/>
      <c r="N3" s="41"/>
      <c r="O3" s="41"/>
      <c r="P3" s="41"/>
      <c r="Q3" s="41"/>
      <c r="R3" s="41"/>
      <c r="S3" s="41"/>
      <c r="T3" s="41"/>
      <c r="U3" s="41"/>
      <c r="V3" s="41"/>
      <c r="W3" s="41"/>
    </row>
    <row r="4" spans="1:23" s="2" customFormat="1" ht="20.25" x14ac:dyDescent="0.3">
      <c r="A4" s="40"/>
      <c r="B4" s="42" t="s">
        <v>36</v>
      </c>
      <c r="C4" s="40"/>
      <c r="D4" s="40"/>
      <c r="E4" s="40"/>
      <c r="F4" s="40"/>
      <c r="G4" s="41"/>
      <c r="H4" s="41"/>
      <c r="I4" s="41"/>
      <c r="J4" s="41"/>
      <c r="K4" s="41"/>
      <c r="L4" s="41"/>
      <c r="M4" s="41"/>
      <c r="N4" s="41"/>
      <c r="O4" s="41"/>
      <c r="P4" s="41"/>
      <c r="Q4" s="41"/>
      <c r="R4" s="41"/>
      <c r="S4" s="42" t="s">
        <v>24</v>
      </c>
      <c r="T4" s="41"/>
      <c r="U4" s="41"/>
      <c r="V4" s="41"/>
      <c r="W4" s="41"/>
    </row>
    <row r="5" spans="1:23" s="2" customFormat="1" ht="9.75" customHeight="1" x14ac:dyDescent="0.3">
      <c r="A5" s="40"/>
      <c r="B5" s="42"/>
      <c r="C5" s="40"/>
      <c r="D5" s="40"/>
      <c r="E5" s="40"/>
      <c r="F5" s="40"/>
      <c r="G5" s="41"/>
      <c r="H5" s="41"/>
      <c r="I5" s="41"/>
      <c r="J5" s="41"/>
      <c r="K5" s="41"/>
      <c r="L5" s="41"/>
      <c r="M5" s="41"/>
      <c r="N5" s="41"/>
      <c r="O5" s="41"/>
      <c r="P5" s="41"/>
      <c r="Q5" s="41"/>
      <c r="R5" s="41"/>
      <c r="S5" s="41"/>
      <c r="T5" s="41"/>
      <c r="U5" s="41"/>
      <c r="V5" s="41"/>
      <c r="W5" s="41"/>
    </row>
    <row r="6" spans="1:23" s="2" customFormat="1" x14ac:dyDescent="0.2">
      <c r="A6" s="40"/>
      <c r="B6" s="40" t="s">
        <v>13</v>
      </c>
      <c r="C6" s="40"/>
      <c r="D6" s="40"/>
      <c r="E6" s="40"/>
      <c r="F6" s="40"/>
      <c r="G6" s="41"/>
      <c r="H6" s="41"/>
      <c r="I6" s="41"/>
      <c r="J6" s="41"/>
      <c r="K6" s="41"/>
      <c r="L6" s="41"/>
      <c r="M6" s="41"/>
      <c r="N6" s="41"/>
      <c r="O6" s="41"/>
      <c r="P6" s="41"/>
      <c r="Q6" s="41"/>
      <c r="R6" s="41"/>
      <c r="S6" s="45" t="s">
        <v>0</v>
      </c>
      <c r="T6" s="46" t="s">
        <v>25</v>
      </c>
      <c r="U6" s="47" t="s">
        <v>26</v>
      </c>
      <c r="V6" s="41"/>
      <c r="W6" s="41"/>
    </row>
    <row r="7" spans="1:23" s="2" customFormat="1" ht="12.75" x14ac:dyDescent="0.2">
      <c r="A7" s="40"/>
      <c r="B7" s="40"/>
      <c r="C7" s="40"/>
      <c r="D7" s="40"/>
      <c r="E7" s="40"/>
      <c r="F7" s="40"/>
      <c r="G7" s="41"/>
      <c r="H7" s="41"/>
      <c r="I7" s="41"/>
      <c r="J7" s="41"/>
      <c r="K7" s="41"/>
      <c r="L7" s="41"/>
      <c r="M7" s="41"/>
      <c r="N7" s="41"/>
      <c r="O7" s="41"/>
      <c r="P7" s="41"/>
      <c r="Q7" s="41"/>
      <c r="R7" s="41"/>
      <c r="S7" s="41"/>
      <c r="T7" s="41"/>
      <c r="U7" s="41"/>
      <c r="V7" s="41"/>
      <c r="W7" s="41"/>
    </row>
    <row r="8" spans="1:23" x14ac:dyDescent="0.2"/>
    <row r="9" spans="1:23" ht="15" x14ac:dyDescent="0.25">
      <c r="B9" s="43" t="s">
        <v>15</v>
      </c>
      <c r="C9" s="43"/>
      <c r="E9" s="43" t="s">
        <v>27</v>
      </c>
      <c r="G9" s="43" t="s">
        <v>19</v>
      </c>
      <c r="H9" s="43"/>
      <c r="I9" s="44" t="s">
        <v>20</v>
      </c>
      <c r="K9" s="43" t="s">
        <v>21</v>
      </c>
      <c r="L9" s="43"/>
      <c r="M9" s="44" t="s">
        <v>20</v>
      </c>
      <c r="O9" s="43" t="s">
        <v>22</v>
      </c>
      <c r="P9" s="43"/>
      <c r="Q9" s="44" t="s">
        <v>20</v>
      </c>
      <c r="S9" s="43" t="s">
        <v>23</v>
      </c>
      <c r="T9" s="43"/>
      <c r="U9" s="44" t="s">
        <v>20</v>
      </c>
    </row>
    <row r="10" spans="1:23" x14ac:dyDescent="0.2"/>
    <row r="11" spans="1:23" ht="15" x14ac:dyDescent="0.25">
      <c r="B11" s="48" t="s">
        <v>16</v>
      </c>
      <c r="C11" s="49"/>
      <c r="E11" s="54"/>
      <c r="G11" s="57" t="s">
        <v>1</v>
      </c>
      <c r="H11" s="58"/>
      <c r="I11" s="59">
        <f>+IFERROR(SUM(I12:I13),"")</f>
        <v>86.833333333333343</v>
      </c>
      <c r="K11" s="57" t="s">
        <v>1</v>
      </c>
      <c r="L11" s="58"/>
      <c r="M11" s="59">
        <f>+IFERROR(SUM(M12:M13),"")</f>
        <v>84.5</v>
      </c>
      <c r="O11" s="57" t="s">
        <v>1</v>
      </c>
      <c r="P11" s="58"/>
      <c r="Q11" s="59">
        <f>+IFERROR(SUM(Q12:Q13),"")</f>
        <v>86</v>
      </c>
      <c r="S11" s="57" t="s">
        <v>1</v>
      </c>
      <c r="T11" s="58"/>
      <c r="U11" s="59">
        <f>+IFERROR(SUM(U12:U13),"")</f>
        <v>90</v>
      </c>
    </row>
    <row r="12" spans="1:23" ht="15" x14ac:dyDescent="0.25">
      <c r="B12" s="50"/>
      <c r="C12" s="51" t="s">
        <v>17</v>
      </c>
      <c r="E12" s="55">
        <f>SUM(E19,E23,E27,E31,E35,E39,E45,E49)</f>
        <v>100</v>
      </c>
      <c r="G12" s="60" t="s">
        <v>17</v>
      </c>
      <c r="H12" s="61"/>
      <c r="I12" s="62">
        <f>IFERROR(SUM(H19:H19,H23:H23,H27:H27,H31:H31,H35:H35),"")</f>
        <v>47.833333333333336</v>
      </c>
      <c r="K12" s="60" t="s">
        <v>17</v>
      </c>
      <c r="L12" s="61"/>
      <c r="M12" s="62">
        <f>IFERROR(SUM(L19:L19,L23:L23,L27:L27,L31:L31,L35:L35),"")</f>
        <v>46.5</v>
      </c>
      <c r="O12" s="60" t="s">
        <v>17</v>
      </c>
      <c r="P12" s="61"/>
      <c r="Q12" s="62">
        <f>IFERROR(SUM(P19:P19,P23:P23,P27:P27,P31:P31,P35:P35),"")</f>
        <v>46</v>
      </c>
      <c r="S12" s="60" t="s">
        <v>17</v>
      </c>
      <c r="T12" s="61"/>
      <c r="U12" s="62">
        <f>IFERROR(SUM(T19:T19,T23:T23,T27:T27,T31:T31,T35:T35),"")</f>
        <v>51</v>
      </c>
    </row>
    <row r="13" spans="1:23" ht="15" x14ac:dyDescent="0.25">
      <c r="B13" s="52"/>
      <c r="C13" s="53" t="s">
        <v>18</v>
      </c>
      <c r="E13" s="56"/>
      <c r="G13" s="63" t="s">
        <v>18</v>
      </c>
      <c r="H13" s="64"/>
      <c r="I13" s="65">
        <f>IFERROR(SUM(H45:H45,H49:H49),"")</f>
        <v>39</v>
      </c>
      <c r="K13" s="63" t="s">
        <v>18</v>
      </c>
      <c r="L13" s="64"/>
      <c r="M13" s="65">
        <f>IFERROR(SUM(H45:H45,L49:L49),"")</f>
        <v>38</v>
      </c>
      <c r="O13" s="63" t="s">
        <v>18</v>
      </c>
      <c r="P13" s="64"/>
      <c r="Q13" s="65">
        <f>IFERROR(SUM(H45:H45,P49:P49),"")</f>
        <v>40</v>
      </c>
      <c r="S13" s="63" t="s">
        <v>18</v>
      </c>
      <c r="T13" s="64"/>
      <c r="U13" s="65">
        <f>IFERROR(SUM(H45:H45,T49:T49),"")</f>
        <v>39</v>
      </c>
    </row>
    <row r="14" spans="1:23" x14ac:dyDescent="0.2"/>
    <row r="15" spans="1:23" ht="15" x14ac:dyDescent="0.25">
      <c r="B15" s="21" t="s">
        <v>2</v>
      </c>
      <c r="C15" s="25" t="s">
        <v>17</v>
      </c>
      <c r="E15" s="26">
        <f>SUM(E19,E23,E27,E31,E35,E39)</f>
        <v>60</v>
      </c>
      <c r="G15" s="23"/>
      <c r="H15" s="24"/>
      <c r="I15" s="22"/>
      <c r="K15" s="23"/>
      <c r="L15" s="24"/>
      <c r="M15" s="22"/>
      <c r="O15" s="23"/>
      <c r="P15" s="24"/>
      <c r="Q15" s="22"/>
      <c r="S15" s="23"/>
      <c r="T15" s="24"/>
      <c r="U15" s="22"/>
    </row>
    <row r="16" spans="1:23" x14ac:dyDescent="0.2"/>
    <row r="17" spans="2:21" ht="15" x14ac:dyDescent="0.25">
      <c r="B17" s="5"/>
      <c r="C17" s="6"/>
      <c r="E17" s="36"/>
      <c r="G17" s="12" t="s">
        <v>64</v>
      </c>
      <c r="H17" s="20" t="s">
        <v>29</v>
      </c>
      <c r="I17" s="19" t="s">
        <v>28</v>
      </c>
      <c r="K17" s="12" t="s">
        <v>65</v>
      </c>
      <c r="L17" s="20" t="s">
        <v>29</v>
      </c>
      <c r="M17" s="19" t="s">
        <v>28</v>
      </c>
      <c r="O17" s="12" t="s">
        <v>65</v>
      </c>
      <c r="P17" s="20" t="s">
        <v>29</v>
      </c>
      <c r="Q17" s="19" t="s">
        <v>28</v>
      </c>
      <c r="S17" s="12" t="s">
        <v>65</v>
      </c>
      <c r="T17" s="20" t="s">
        <v>29</v>
      </c>
      <c r="U17" s="19" t="s">
        <v>28</v>
      </c>
    </row>
    <row r="18" spans="2:21" ht="8.25" customHeight="1" x14ac:dyDescent="0.25">
      <c r="B18" s="7"/>
      <c r="C18" s="8"/>
      <c r="E18" s="13"/>
      <c r="G18" s="9"/>
      <c r="H18" s="10"/>
      <c r="I18" s="11"/>
      <c r="K18" s="9"/>
      <c r="L18" s="10"/>
      <c r="M18" s="11"/>
      <c r="O18" s="9"/>
      <c r="P18" s="10"/>
      <c r="Q18" s="11"/>
      <c r="S18" s="9"/>
      <c r="T18" s="10"/>
      <c r="U18" s="11"/>
    </row>
    <row r="19" spans="2:21" ht="57" customHeight="1" x14ac:dyDescent="0.2">
      <c r="B19" s="4" t="s">
        <v>3</v>
      </c>
      <c r="C19" s="3" t="s">
        <v>57</v>
      </c>
      <c r="E19" s="29">
        <f>'Aggregated evaluation'!E19</f>
        <v>20</v>
      </c>
      <c r="G19" s="14">
        <f t="shared" ref="G19" si="0">IFERROR(AVERAGE(K19,O19,S19),"")</f>
        <v>9</v>
      </c>
      <c r="H19" s="15">
        <f>IFERROR(AVERAGE(L19,P19,T19),"")</f>
        <v>18</v>
      </c>
      <c r="I19" s="32" t="s">
        <v>12</v>
      </c>
      <c r="K19" s="37">
        <v>8</v>
      </c>
      <c r="L19" s="15">
        <f>IF(AND(K19&gt;=1, K19&lt;=10), K19*$E$19/(10*COUNT($E$19:$E$19)), "")</f>
        <v>16</v>
      </c>
      <c r="M19" s="32" t="s">
        <v>12</v>
      </c>
      <c r="O19" s="37">
        <v>9</v>
      </c>
      <c r="P19" s="15">
        <f>IF(AND(O19&gt;=1, O19&lt;=10), O19*$E$19/(10*COUNT($E$19:$E$19)), "")</f>
        <v>18</v>
      </c>
      <c r="Q19" s="32" t="s">
        <v>12</v>
      </c>
      <c r="S19" s="37">
        <v>10</v>
      </c>
      <c r="T19" s="15">
        <f>IF(AND(S19&gt;=1, S19&lt;=10), S19*$E$19/(10*COUNT($E$19:$E$19)), "")</f>
        <v>20</v>
      </c>
      <c r="U19" s="32" t="s">
        <v>12</v>
      </c>
    </row>
    <row r="20" spans="2:21" x14ac:dyDescent="0.2">
      <c r="G20" s="16"/>
      <c r="H20" s="16"/>
    </row>
    <row r="21" spans="2:21" ht="15" x14ac:dyDescent="0.25">
      <c r="B21" s="5"/>
      <c r="C21" s="6"/>
      <c r="E21" s="36"/>
      <c r="G21" s="12" t="s">
        <v>64</v>
      </c>
      <c r="H21" s="20" t="s">
        <v>29</v>
      </c>
      <c r="I21" s="19" t="s">
        <v>28</v>
      </c>
      <c r="K21" s="12" t="s">
        <v>65</v>
      </c>
      <c r="L21" s="20" t="s">
        <v>29</v>
      </c>
      <c r="M21" s="19" t="s">
        <v>28</v>
      </c>
      <c r="O21" s="12" t="s">
        <v>65</v>
      </c>
      <c r="P21" s="20" t="s">
        <v>29</v>
      </c>
      <c r="Q21" s="19" t="s">
        <v>28</v>
      </c>
      <c r="S21" s="12" t="s">
        <v>65</v>
      </c>
      <c r="T21" s="20" t="s">
        <v>29</v>
      </c>
      <c r="U21" s="19" t="s">
        <v>28</v>
      </c>
    </row>
    <row r="22" spans="2:21" ht="8.25" customHeight="1" x14ac:dyDescent="0.25">
      <c r="B22" s="7"/>
      <c r="C22" s="8"/>
      <c r="E22" s="13"/>
      <c r="G22" s="9"/>
      <c r="H22" s="10"/>
      <c r="I22" s="11"/>
      <c r="K22" s="9"/>
      <c r="L22" s="10"/>
      <c r="M22" s="11"/>
      <c r="O22" s="9"/>
      <c r="P22" s="10"/>
      <c r="Q22" s="11"/>
      <c r="S22" s="9"/>
      <c r="T22" s="10"/>
      <c r="U22" s="11"/>
    </row>
    <row r="23" spans="2:21" ht="57" customHeight="1" x14ac:dyDescent="0.2">
      <c r="B23" s="4" t="s">
        <v>4</v>
      </c>
      <c r="C23" s="3" t="s">
        <v>58</v>
      </c>
      <c r="E23" s="29">
        <f>'Aggregated evaluation'!E23</f>
        <v>10</v>
      </c>
      <c r="G23" s="14">
        <f t="shared" ref="G23" si="1">IFERROR(AVERAGE(K23,O23,S23),"")</f>
        <v>8</v>
      </c>
      <c r="H23" s="15">
        <f>IFERROR(AVERAGE(L23,P23,T23),"")</f>
        <v>8</v>
      </c>
      <c r="I23" s="32" t="s">
        <v>12</v>
      </c>
      <c r="K23" s="37">
        <v>8</v>
      </c>
      <c r="L23" s="15">
        <f>IF(AND(K23&gt;=1, K23&lt;=10), K23*$E$23/(10*COUNT($E$23:$E$23)), "")</f>
        <v>8</v>
      </c>
      <c r="M23" s="32" t="s">
        <v>12</v>
      </c>
      <c r="O23" s="37">
        <v>7</v>
      </c>
      <c r="P23" s="15">
        <f>IF(AND(O23&gt;=1, O23&lt;=10), O23*$E$23/(10*COUNT($E$23:$E$23)), "")</f>
        <v>7</v>
      </c>
      <c r="Q23" s="32" t="s">
        <v>12</v>
      </c>
      <c r="S23" s="37">
        <v>9</v>
      </c>
      <c r="T23" s="15">
        <f>IF(AND(S23&gt;=1, S23&lt;=10), S23*$E$23/(10*COUNT($E$23:$E$23)), "")</f>
        <v>9</v>
      </c>
      <c r="U23" s="32" t="s">
        <v>12</v>
      </c>
    </row>
    <row r="24" spans="2:21" x14ac:dyDescent="0.2">
      <c r="G24" s="16"/>
      <c r="H24" s="16"/>
    </row>
    <row r="25" spans="2:21" ht="15" x14ac:dyDescent="0.25">
      <c r="B25" s="5"/>
      <c r="C25" s="6"/>
      <c r="E25" s="36"/>
      <c r="G25" s="12" t="s">
        <v>64</v>
      </c>
      <c r="H25" s="20" t="s">
        <v>29</v>
      </c>
      <c r="I25" s="19" t="s">
        <v>28</v>
      </c>
      <c r="K25" s="12" t="s">
        <v>65</v>
      </c>
      <c r="L25" s="20" t="s">
        <v>29</v>
      </c>
      <c r="M25" s="19" t="s">
        <v>28</v>
      </c>
      <c r="O25" s="12" t="s">
        <v>65</v>
      </c>
      <c r="P25" s="20" t="s">
        <v>29</v>
      </c>
      <c r="Q25" s="19" t="s">
        <v>28</v>
      </c>
      <c r="S25" s="12" t="s">
        <v>65</v>
      </c>
      <c r="T25" s="20" t="s">
        <v>29</v>
      </c>
      <c r="U25" s="19" t="s">
        <v>28</v>
      </c>
    </row>
    <row r="26" spans="2:21" ht="8.25" customHeight="1" x14ac:dyDescent="0.25">
      <c r="B26" s="7"/>
      <c r="C26" s="8"/>
      <c r="E26" s="13"/>
      <c r="G26" s="9"/>
      <c r="H26" s="10"/>
      <c r="I26" s="11"/>
      <c r="K26" s="9"/>
      <c r="L26" s="10"/>
      <c r="M26" s="11"/>
      <c r="O26" s="9"/>
      <c r="P26" s="10"/>
      <c r="Q26" s="11"/>
      <c r="S26" s="9"/>
      <c r="T26" s="10"/>
      <c r="U26" s="11"/>
    </row>
    <row r="27" spans="2:21" ht="57" customHeight="1" x14ac:dyDescent="0.2">
      <c r="B27" s="4" t="s">
        <v>5</v>
      </c>
      <c r="C27" s="3" t="s">
        <v>59</v>
      </c>
      <c r="E27" s="29">
        <f>'Aggregated evaluation'!E27</f>
        <v>10</v>
      </c>
      <c r="G27" s="14">
        <f t="shared" ref="G27:H27" si="2">IFERROR(AVERAGE(K27,O27,S27),"")</f>
        <v>9</v>
      </c>
      <c r="H27" s="15">
        <f t="shared" si="2"/>
        <v>9</v>
      </c>
      <c r="I27" s="32" t="s">
        <v>12</v>
      </c>
      <c r="K27" s="37">
        <v>10</v>
      </c>
      <c r="L27" s="15">
        <f>IF(AND(K27&gt;=1, K27&lt;=10), K27*$E$27/(10*COUNT($E$27:$E$27)), "")</f>
        <v>10</v>
      </c>
      <c r="M27" s="32" t="s">
        <v>12</v>
      </c>
      <c r="O27" s="37">
        <v>8</v>
      </c>
      <c r="P27" s="15">
        <f>IF(AND(O27&gt;=1, O27&lt;=10), O27*$E$27/(10*COUNT($E$27:$E$27)), "")</f>
        <v>8</v>
      </c>
      <c r="Q27" s="32" t="s">
        <v>12</v>
      </c>
      <c r="S27" s="37">
        <v>9</v>
      </c>
      <c r="T27" s="15">
        <f>IF(AND(S27&gt;=1, S27&lt;=10), S27*$E$27/(10*COUNT($E$27:$E$27)), "")</f>
        <v>9</v>
      </c>
      <c r="U27" s="32" t="s">
        <v>12</v>
      </c>
    </row>
    <row r="28" spans="2:21" x14ac:dyDescent="0.2">
      <c r="G28" s="16"/>
      <c r="H28" s="16"/>
    </row>
    <row r="29" spans="2:21" ht="15" x14ac:dyDescent="0.25">
      <c r="B29" s="5"/>
      <c r="C29" s="6"/>
      <c r="E29" s="36"/>
      <c r="G29" s="12" t="s">
        <v>64</v>
      </c>
      <c r="H29" s="20" t="s">
        <v>29</v>
      </c>
      <c r="I29" s="19" t="s">
        <v>28</v>
      </c>
      <c r="K29" s="12" t="s">
        <v>65</v>
      </c>
      <c r="L29" s="20" t="s">
        <v>29</v>
      </c>
      <c r="M29" s="19" t="s">
        <v>28</v>
      </c>
      <c r="O29" s="12" t="s">
        <v>65</v>
      </c>
      <c r="P29" s="20" t="s">
        <v>29</v>
      </c>
      <c r="Q29" s="19" t="s">
        <v>28</v>
      </c>
      <c r="S29" s="12" t="s">
        <v>65</v>
      </c>
      <c r="T29" s="20" t="s">
        <v>29</v>
      </c>
      <c r="U29" s="19" t="s">
        <v>28</v>
      </c>
    </row>
    <row r="30" spans="2:21" ht="8.25" customHeight="1" x14ac:dyDescent="0.25">
      <c r="B30" s="7"/>
      <c r="C30" s="8"/>
      <c r="E30" s="13"/>
      <c r="G30" s="9"/>
      <c r="H30" s="10"/>
      <c r="I30" s="11"/>
      <c r="K30" s="9"/>
      <c r="L30" s="10"/>
      <c r="M30" s="11"/>
      <c r="O30" s="9"/>
      <c r="P30" s="10"/>
      <c r="Q30" s="11"/>
      <c r="S30" s="9"/>
      <c r="T30" s="10"/>
      <c r="U30" s="11"/>
    </row>
    <row r="31" spans="2:21" ht="57" customHeight="1" x14ac:dyDescent="0.2">
      <c r="B31" s="4" t="s">
        <v>6</v>
      </c>
      <c r="C31" s="3" t="s">
        <v>60</v>
      </c>
      <c r="E31" s="29">
        <f>'Aggregated evaluation'!E31</f>
        <v>5</v>
      </c>
      <c r="G31" s="14">
        <f>IFERROR(AVERAGE(K31,O31,S31),"")</f>
        <v>7.666666666666667</v>
      </c>
      <c r="H31" s="15">
        <f t="shared" ref="H31" si="3">IFERROR(AVERAGE(L31,P31,T31),"")</f>
        <v>3.8333333333333335</v>
      </c>
      <c r="I31" s="32" t="s">
        <v>12</v>
      </c>
      <c r="K31" s="37">
        <v>7</v>
      </c>
      <c r="L31" s="15">
        <f>IF(AND(K31&gt;=1, K31&lt;=10), K31*$E$31/(10*COUNT($E$31:$E$31)), "")</f>
        <v>3.5</v>
      </c>
      <c r="M31" s="32" t="s">
        <v>12</v>
      </c>
      <c r="O31" s="37">
        <v>8</v>
      </c>
      <c r="P31" s="15">
        <f>IF(AND(O31&gt;=1, O31&lt;=10), O31*$E$31/(10*COUNT($E$31:$E$31)), "")</f>
        <v>4</v>
      </c>
      <c r="Q31" s="32" t="s">
        <v>12</v>
      </c>
      <c r="S31" s="37">
        <v>8</v>
      </c>
      <c r="T31" s="15">
        <f>IF(AND(S31&gt;=1, S31&lt;=10), S31*$E$31/(10*COUNT($E$31:$E$31)), "")</f>
        <v>4</v>
      </c>
      <c r="U31" s="32" t="s">
        <v>12</v>
      </c>
    </row>
    <row r="32" spans="2:21" x14ac:dyDescent="0.2">
      <c r="G32" s="16"/>
      <c r="H32" s="16"/>
    </row>
    <row r="33" spans="2:21" ht="15" x14ac:dyDescent="0.25">
      <c r="B33" s="5"/>
      <c r="C33" s="6"/>
      <c r="E33" s="36"/>
      <c r="G33" s="12" t="s">
        <v>64</v>
      </c>
      <c r="H33" s="20" t="s">
        <v>29</v>
      </c>
      <c r="I33" s="19" t="s">
        <v>28</v>
      </c>
      <c r="K33" s="12" t="s">
        <v>65</v>
      </c>
      <c r="L33" s="20" t="s">
        <v>29</v>
      </c>
      <c r="M33" s="19" t="s">
        <v>28</v>
      </c>
      <c r="O33" s="12" t="s">
        <v>65</v>
      </c>
      <c r="P33" s="20" t="s">
        <v>29</v>
      </c>
      <c r="Q33" s="19" t="s">
        <v>28</v>
      </c>
      <c r="S33" s="12" t="s">
        <v>65</v>
      </c>
      <c r="T33" s="20" t="s">
        <v>29</v>
      </c>
      <c r="U33" s="19" t="s">
        <v>28</v>
      </c>
    </row>
    <row r="34" spans="2:21" ht="8.25" customHeight="1" x14ac:dyDescent="0.25">
      <c r="B34" s="7"/>
      <c r="C34" s="8"/>
      <c r="E34" s="13"/>
      <c r="G34" s="9"/>
      <c r="H34" s="10"/>
      <c r="I34" s="11"/>
      <c r="K34" s="9"/>
      <c r="L34" s="10"/>
      <c r="M34" s="11"/>
      <c r="O34" s="9"/>
      <c r="P34" s="10"/>
      <c r="Q34" s="11"/>
      <c r="S34" s="9"/>
      <c r="T34" s="10"/>
      <c r="U34" s="11"/>
    </row>
    <row r="35" spans="2:21" ht="57" customHeight="1" x14ac:dyDescent="0.2">
      <c r="B35" s="4" t="s">
        <v>7</v>
      </c>
      <c r="C35" s="3" t="s">
        <v>61</v>
      </c>
      <c r="E35" s="29">
        <f>'Aggregated evaluation'!E35</f>
        <v>10</v>
      </c>
      <c r="G35" s="14">
        <f t="shared" ref="G35:H35" si="4">IFERROR(AVERAGE(K35,O35,S35),"")</f>
        <v>9</v>
      </c>
      <c r="H35" s="15">
        <f t="shared" si="4"/>
        <v>9</v>
      </c>
      <c r="I35" s="32" t="s">
        <v>12</v>
      </c>
      <c r="K35" s="37">
        <v>9</v>
      </c>
      <c r="L35" s="15">
        <f>IF(AND(K35&gt;=1, K35&lt;=10), K35*$E$35/(10*COUNT($E$35:$E$35)), "")</f>
        <v>9</v>
      </c>
      <c r="M35" s="32" t="s">
        <v>12</v>
      </c>
      <c r="O35" s="37">
        <v>9</v>
      </c>
      <c r="P35" s="15">
        <f>IF(AND(O35&gt;=1, O35&lt;=10), O35*$E$35/(10*COUNT($E$35:$E$35)), "")</f>
        <v>9</v>
      </c>
      <c r="Q35" s="32" t="s">
        <v>12</v>
      </c>
      <c r="S35" s="37">
        <v>9</v>
      </c>
      <c r="T35" s="15">
        <f>IF(AND(S35&gt;=1, S35&lt;=10), S35*$E$35/(10*COUNT($E$35:$E$35)), "")</f>
        <v>9</v>
      </c>
      <c r="U35" s="32" t="s">
        <v>12</v>
      </c>
    </row>
    <row r="36" spans="2:21" x14ac:dyDescent="0.2">
      <c r="G36" s="16"/>
      <c r="H36" s="16"/>
    </row>
    <row r="37" spans="2:21" ht="15" x14ac:dyDescent="0.25">
      <c r="B37" s="5"/>
      <c r="C37" s="6"/>
      <c r="E37" s="36"/>
      <c r="G37" s="12" t="s">
        <v>64</v>
      </c>
      <c r="H37" s="20" t="s">
        <v>29</v>
      </c>
      <c r="I37" s="19" t="s">
        <v>28</v>
      </c>
      <c r="K37" s="12" t="s">
        <v>65</v>
      </c>
      <c r="L37" s="20" t="s">
        <v>29</v>
      </c>
      <c r="M37" s="19" t="s">
        <v>28</v>
      </c>
      <c r="O37" s="12" t="s">
        <v>65</v>
      </c>
      <c r="P37" s="20" t="s">
        <v>29</v>
      </c>
      <c r="Q37" s="19" t="s">
        <v>28</v>
      </c>
      <c r="S37" s="12" t="s">
        <v>65</v>
      </c>
      <c r="T37" s="20" t="s">
        <v>29</v>
      </c>
      <c r="U37" s="19" t="s">
        <v>28</v>
      </c>
    </row>
    <row r="38" spans="2:21" ht="8.25" customHeight="1" x14ac:dyDescent="0.25">
      <c r="B38" s="7"/>
      <c r="C38" s="8"/>
      <c r="E38" s="13"/>
      <c r="G38" s="9"/>
      <c r="H38" s="10"/>
      <c r="I38" s="11"/>
      <c r="K38" s="9"/>
      <c r="L38" s="10"/>
      <c r="M38" s="11"/>
      <c r="O38" s="9"/>
      <c r="P38" s="10"/>
      <c r="Q38" s="11"/>
      <c r="S38" s="9"/>
      <c r="T38" s="10"/>
      <c r="U38" s="11"/>
    </row>
    <row r="39" spans="2:21" ht="57" customHeight="1" x14ac:dyDescent="0.2">
      <c r="B39" s="4" t="s">
        <v>8</v>
      </c>
      <c r="C39" s="3" t="s">
        <v>62</v>
      </c>
      <c r="E39" s="29">
        <f>'Aggregated evaluation'!E39</f>
        <v>5</v>
      </c>
      <c r="G39" s="14">
        <f t="shared" ref="G39:H39" si="5">IFERROR(AVERAGE(K39,O39,S39),"")</f>
        <v>8</v>
      </c>
      <c r="H39" s="15">
        <f t="shared" si="5"/>
        <v>4</v>
      </c>
      <c r="I39" s="32" t="s">
        <v>12</v>
      </c>
      <c r="K39" s="37">
        <v>8</v>
      </c>
      <c r="L39" s="15">
        <f>IF(AND(K39&gt;=1, K39&lt;=10), K39*$E$39/(10*COUNT($E$35:$E$35)), "")</f>
        <v>4</v>
      </c>
      <c r="M39" s="32" t="s">
        <v>12</v>
      </c>
      <c r="O39" s="37">
        <v>7</v>
      </c>
      <c r="P39" s="15">
        <f>IF(AND(O39&gt;=1, O39&lt;=10), O39*$E$39/(10*COUNT($E$35:$E$35)), "")</f>
        <v>3.5</v>
      </c>
      <c r="Q39" s="32" t="s">
        <v>12</v>
      </c>
      <c r="S39" s="37">
        <v>9</v>
      </c>
      <c r="T39" s="15">
        <f>IF(AND(S39&gt;=1, S39&lt;=10), S39*$E$39/(10*COUNT($E$35:$E$35)), "")</f>
        <v>4.5</v>
      </c>
      <c r="U39" s="32" t="s">
        <v>12</v>
      </c>
    </row>
    <row r="40" spans="2:21" x14ac:dyDescent="0.2">
      <c r="G40" s="16"/>
      <c r="H40" s="16"/>
    </row>
    <row r="41" spans="2:21" ht="15" x14ac:dyDescent="0.25">
      <c r="B41" s="21" t="s">
        <v>9</v>
      </c>
      <c r="C41" s="25" t="s">
        <v>18</v>
      </c>
      <c r="E41" s="26">
        <f>SUM(E45, E49)</f>
        <v>40</v>
      </c>
      <c r="G41" s="23"/>
      <c r="H41" s="24"/>
      <c r="I41" s="22"/>
      <c r="K41" s="23"/>
      <c r="L41" s="24"/>
      <c r="M41" s="22"/>
      <c r="O41" s="23"/>
      <c r="P41" s="24"/>
      <c r="Q41" s="22"/>
      <c r="S41" s="23"/>
      <c r="T41" s="24"/>
      <c r="U41" s="22"/>
    </row>
    <row r="42" spans="2:21" x14ac:dyDescent="0.2">
      <c r="G42" s="16"/>
      <c r="H42" s="16"/>
    </row>
    <row r="43" spans="2:21" ht="15" x14ac:dyDescent="0.25">
      <c r="B43" s="5"/>
      <c r="C43" s="6"/>
      <c r="E43" s="38"/>
      <c r="G43" s="12" t="s">
        <v>32</v>
      </c>
      <c r="H43" s="20" t="s">
        <v>29</v>
      </c>
      <c r="I43" s="19" t="s">
        <v>33</v>
      </c>
      <c r="K43" s="82" t="s">
        <v>34</v>
      </c>
      <c r="L43" s="83"/>
      <c r="M43" s="84"/>
      <c r="O43" s="82" t="s">
        <v>34</v>
      </c>
      <c r="P43" s="83"/>
      <c r="Q43" s="84"/>
      <c r="S43" s="82" t="s">
        <v>34</v>
      </c>
      <c r="T43" s="83"/>
      <c r="U43" s="84"/>
    </row>
    <row r="44" spans="2:21" ht="8.25" customHeight="1" x14ac:dyDescent="0.25">
      <c r="B44" s="7"/>
      <c r="C44" s="8"/>
      <c r="E44" s="13"/>
      <c r="G44" s="17"/>
      <c r="H44" s="18"/>
      <c r="I44" s="11"/>
      <c r="K44" s="9"/>
      <c r="L44" s="10"/>
      <c r="M44" s="11"/>
      <c r="O44" s="9"/>
      <c r="P44" s="10"/>
      <c r="Q44" s="11"/>
      <c r="S44" s="9"/>
      <c r="T44" s="10"/>
      <c r="U44" s="11"/>
    </row>
    <row r="45" spans="2:21" ht="57" customHeight="1" x14ac:dyDescent="0.2">
      <c r="B45" s="4" t="s">
        <v>10</v>
      </c>
      <c r="C45" s="3" t="s">
        <v>30</v>
      </c>
      <c r="E45" s="29">
        <f>'Aggregated evaluation'!E45</f>
        <v>30</v>
      </c>
      <c r="G45" s="79">
        <v>100000000</v>
      </c>
      <c r="H45" s="15">
        <f>IF(AND(G45&gt;=I45), E45*I45/G45, "")</f>
        <v>30</v>
      </c>
      <c r="I45" s="80">
        <f>'Aggregated evaluation'!I45</f>
        <v>100000000</v>
      </c>
      <c r="K45" s="85" t="s">
        <v>12</v>
      </c>
      <c r="L45" s="86"/>
      <c r="M45" s="87"/>
      <c r="O45" s="85" t="s">
        <v>12</v>
      </c>
      <c r="P45" s="86"/>
      <c r="Q45" s="87"/>
      <c r="S45" s="85" t="s">
        <v>12</v>
      </c>
      <c r="T45" s="86"/>
      <c r="U45" s="87"/>
    </row>
    <row r="46" spans="2:21" x14ac:dyDescent="0.2"/>
    <row r="47" spans="2:21" ht="15" x14ac:dyDescent="0.25">
      <c r="B47" s="5"/>
      <c r="C47" s="6"/>
      <c r="E47" s="36"/>
      <c r="G47" s="12" t="s">
        <v>64</v>
      </c>
      <c r="H47" s="20" t="s">
        <v>29</v>
      </c>
      <c r="I47" s="19" t="s">
        <v>28</v>
      </c>
      <c r="K47" s="12" t="s">
        <v>65</v>
      </c>
      <c r="L47" s="20" t="s">
        <v>29</v>
      </c>
      <c r="M47" s="19" t="s">
        <v>28</v>
      </c>
      <c r="O47" s="12" t="s">
        <v>65</v>
      </c>
      <c r="P47" s="20" t="s">
        <v>29</v>
      </c>
      <c r="Q47" s="19" t="s">
        <v>28</v>
      </c>
      <c r="S47" s="12" t="s">
        <v>65</v>
      </c>
      <c r="T47" s="20" t="s">
        <v>29</v>
      </c>
      <c r="U47" s="19" t="s">
        <v>28</v>
      </c>
    </row>
    <row r="48" spans="2:21" ht="8.25" customHeight="1" x14ac:dyDescent="0.25">
      <c r="B48" s="7"/>
      <c r="C48" s="8"/>
      <c r="E48" s="13"/>
      <c r="G48" s="9"/>
      <c r="H48" s="10"/>
      <c r="I48" s="11"/>
      <c r="K48" s="9"/>
      <c r="L48" s="10"/>
      <c r="M48" s="11"/>
      <c r="O48" s="9"/>
      <c r="P48" s="10"/>
      <c r="Q48" s="11"/>
      <c r="S48" s="9"/>
      <c r="T48" s="10"/>
      <c r="U48" s="11"/>
    </row>
    <row r="49" spans="2:21" ht="57" customHeight="1" x14ac:dyDescent="0.2">
      <c r="B49" s="4" t="s">
        <v>11</v>
      </c>
      <c r="C49" s="3" t="s">
        <v>63</v>
      </c>
      <c r="E49" s="29">
        <f>'Aggregated evaluation'!E49</f>
        <v>10</v>
      </c>
      <c r="G49" s="14">
        <f>IFERROR(AVERAGE(K49,O49,S49),"")</f>
        <v>9</v>
      </c>
      <c r="H49" s="15">
        <f>IFERROR(AVERAGE(L49,P49,T49),"")</f>
        <v>9</v>
      </c>
      <c r="I49" s="32" t="s">
        <v>12</v>
      </c>
      <c r="K49" s="37">
        <v>8</v>
      </c>
      <c r="L49" s="15">
        <f>IF(AND(K49&gt;=1, K49&lt;=10), K49*$E$49/(10*COUNT($E$49:$E$49)), "")</f>
        <v>8</v>
      </c>
      <c r="M49" s="32" t="s">
        <v>12</v>
      </c>
      <c r="O49" s="37">
        <v>10</v>
      </c>
      <c r="P49" s="15">
        <f>IF(AND(O49&gt;=1, O49&lt;=10), O49*$E$49/(10*COUNT($E$49:$E$49)), "")</f>
        <v>10</v>
      </c>
      <c r="Q49" s="32" t="s">
        <v>12</v>
      </c>
      <c r="S49" s="37">
        <v>9</v>
      </c>
      <c r="T49" s="15">
        <f>IF(AND(S49&gt;=1, S49&lt;=10), S49*$E$49/(10*COUNT($E$49:$E$49)), "")</f>
        <v>9</v>
      </c>
      <c r="U49" s="32" t="s">
        <v>12</v>
      </c>
    </row>
    <row r="50" spans="2:21" ht="14.25" customHeight="1" x14ac:dyDescent="0.2"/>
    <row r="51" spans="2:21" ht="14.25" customHeight="1" x14ac:dyDescent="0.2"/>
    <row r="52" spans="2:21" ht="14.25" customHeight="1" x14ac:dyDescent="0.2"/>
    <row r="53" spans="2:21" ht="14.25" customHeight="1" x14ac:dyDescent="0.2"/>
    <row r="54" spans="2:21" ht="14.25" customHeight="1" x14ac:dyDescent="0.2"/>
    <row r="55" spans="2:21" ht="14.25" customHeight="1" x14ac:dyDescent="0.2"/>
    <row r="56" spans="2:21" ht="14.25" customHeight="1" x14ac:dyDescent="0.2"/>
    <row r="57" spans="2:21" ht="14.25" customHeight="1" x14ac:dyDescent="0.2"/>
    <row r="58" spans="2:21" ht="14.25" customHeight="1" x14ac:dyDescent="0.2"/>
    <row r="59" spans="2:21" ht="14.25" customHeight="1" x14ac:dyDescent="0.2"/>
    <row r="60" spans="2:21" ht="14.25" customHeight="1" x14ac:dyDescent="0.2"/>
    <row r="61" spans="2:21" ht="14.25" customHeight="1" x14ac:dyDescent="0.2"/>
    <row r="62" spans="2:21" ht="14.25" customHeight="1" x14ac:dyDescent="0.2"/>
    <row r="63" spans="2:21" ht="14.25" customHeight="1" x14ac:dyDescent="0.2"/>
    <row r="64" spans="2:21"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sheetData>
  <mergeCells count="6">
    <mergeCell ref="K43:M43"/>
    <mergeCell ref="O43:Q43"/>
    <mergeCell ref="S43:U43"/>
    <mergeCell ref="K45:M45"/>
    <mergeCell ref="O45:Q45"/>
    <mergeCell ref="S45:U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0857E-364F-4FE3-A5FF-D1FC26B9EC06}">
  <dimension ref="A1:W95"/>
  <sheetViews>
    <sheetView showGridLines="0" zoomScaleNormal="100" workbookViewId="0">
      <selection activeCell="C49" sqref="C49"/>
    </sheetView>
  </sheetViews>
  <sheetFormatPr defaultColWidth="0" defaultRowHeight="14.25" customHeight="1" zeroHeight="1" x14ac:dyDescent="0.2"/>
  <cols>
    <col min="1" max="1" width="2.5703125" style="1" customWidth="1"/>
    <col min="2" max="2" width="4.7109375" style="1" customWidth="1"/>
    <col min="3" max="3" width="73.28515625" style="1" customWidth="1"/>
    <col min="4" max="4" width="3.42578125" style="1" customWidth="1"/>
    <col min="5" max="5" width="22.7109375" style="1" customWidth="1"/>
    <col min="6" max="6" width="3.42578125" style="1" customWidth="1"/>
    <col min="7" max="7" width="27.28515625" style="1" customWidth="1"/>
    <col min="8" max="8" width="18.85546875" style="1" customWidth="1"/>
    <col min="9" max="9" width="47.7109375" style="1" customWidth="1"/>
    <col min="10" max="10" width="9.140625" style="1" customWidth="1"/>
    <col min="11" max="11" width="27.28515625" style="1" customWidth="1"/>
    <col min="12" max="12" width="18.85546875" style="1" customWidth="1"/>
    <col min="13" max="13" width="47.7109375" style="1" customWidth="1"/>
    <col min="14" max="14" width="9.140625" style="1" customWidth="1"/>
    <col min="15" max="15" width="27.28515625" style="1" customWidth="1"/>
    <col min="16" max="16" width="18.85546875" style="1" customWidth="1"/>
    <col min="17" max="17" width="47.7109375" style="1" customWidth="1"/>
    <col min="18" max="18" width="9.140625" style="1" customWidth="1"/>
    <col min="19" max="19" width="27.28515625" style="1" customWidth="1"/>
    <col min="20" max="20" width="18.85546875" style="1" customWidth="1"/>
    <col min="21" max="21" width="47.7109375" style="1" customWidth="1"/>
    <col min="22" max="23" width="9.140625" style="1" customWidth="1"/>
    <col min="24" max="16384" width="9.140625" style="1" hidden="1"/>
  </cols>
  <sheetData>
    <row r="1" spans="1:23" s="2" customFormat="1" ht="5.0999999999999996" customHeight="1" x14ac:dyDescent="0.2">
      <c r="A1" s="40"/>
      <c r="B1" s="40"/>
      <c r="C1" s="40"/>
      <c r="D1" s="40"/>
      <c r="E1" s="40"/>
      <c r="F1" s="40"/>
      <c r="G1" s="41"/>
      <c r="H1" s="41"/>
      <c r="I1" s="41"/>
      <c r="J1" s="41"/>
      <c r="K1" s="41"/>
      <c r="L1" s="41"/>
      <c r="M1" s="41"/>
      <c r="N1" s="41"/>
      <c r="O1" s="41"/>
      <c r="P1" s="41"/>
      <c r="Q1" s="41"/>
      <c r="R1" s="41"/>
      <c r="S1" s="41"/>
      <c r="T1" s="41"/>
      <c r="U1" s="41"/>
      <c r="V1" s="41"/>
      <c r="W1" s="41"/>
    </row>
    <row r="2" spans="1:23" s="2" customFormat="1" ht="20.25" x14ac:dyDescent="0.3">
      <c r="A2" s="40"/>
      <c r="B2" s="42" t="s">
        <v>70</v>
      </c>
      <c r="C2" s="40"/>
      <c r="D2" s="40"/>
      <c r="E2" s="40"/>
      <c r="F2" s="40"/>
      <c r="G2" s="41"/>
      <c r="H2" s="41"/>
      <c r="I2" s="41"/>
      <c r="J2" s="41"/>
      <c r="K2" s="40"/>
      <c r="L2" s="41"/>
      <c r="M2" s="41"/>
      <c r="N2" s="41"/>
      <c r="O2" s="41"/>
      <c r="P2" s="41"/>
      <c r="Q2" s="41"/>
      <c r="R2" s="41"/>
      <c r="S2" s="41"/>
      <c r="T2" s="41"/>
      <c r="U2" s="41"/>
      <c r="V2" s="41"/>
      <c r="W2" s="41"/>
    </row>
    <row r="3" spans="1:23" s="2" customFormat="1" ht="9.75" customHeight="1" x14ac:dyDescent="0.3">
      <c r="A3" s="40"/>
      <c r="B3" s="42"/>
      <c r="C3" s="40"/>
      <c r="D3" s="40"/>
      <c r="E3" s="40"/>
      <c r="F3" s="40"/>
      <c r="G3" s="41"/>
      <c r="H3" s="41"/>
      <c r="I3" s="41"/>
      <c r="J3" s="41"/>
      <c r="K3" s="41"/>
      <c r="L3" s="41"/>
      <c r="M3" s="41"/>
      <c r="N3" s="41"/>
      <c r="O3" s="41"/>
      <c r="P3" s="41"/>
      <c r="Q3" s="41"/>
      <c r="R3" s="41"/>
      <c r="S3" s="41"/>
      <c r="T3" s="41"/>
      <c r="U3" s="41"/>
      <c r="V3" s="41"/>
      <c r="W3" s="41"/>
    </row>
    <row r="4" spans="1:23" s="2" customFormat="1" ht="20.25" x14ac:dyDescent="0.3">
      <c r="A4" s="40"/>
      <c r="B4" s="42" t="s">
        <v>35</v>
      </c>
      <c r="C4" s="40"/>
      <c r="D4" s="40"/>
      <c r="E4" s="40"/>
      <c r="F4" s="40"/>
      <c r="G4" s="41"/>
      <c r="H4" s="41"/>
      <c r="I4" s="41"/>
      <c r="J4" s="41"/>
      <c r="K4" s="41"/>
      <c r="L4" s="41"/>
      <c r="M4" s="41"/>
      <c r="N4" s="41"/>
      <c r="O4" s="41"/>
      <c r="P4" s="41"/>
      <c r="Q4" s="41"/>
      <c r="R4" s="41"/>
      <c r="S4" s="42" t="s">
        <v>24</v>
      </c>
      <c r="T4" s="41"/>
      <c r="U4" s="41"/>
      <c r="V4" s="41"/>
      <c r="W4" s="41"/>
    </row>
    <row r="5" spans="1:23" s="2" customFormat="1" ht="9.75" customHeight="1" x14ac:dyDescent="0.3">
      <c r="A5" s="40"/>
      <c r="B5" s="42"/>
      <c r="C5" s="40"/>
      <c r="D5" s="40"/>
      <c r="E5" s="40"/>
      <c r="F5" s="40"/>
      <c r="G5" s="41"/>
      <c r="H5" s="41"/>
      <c r="I5" s="41"/>
      <c r="J5" s="41"/>
      <c r="K5" s="41"/>
      <c r="L5" s="41"/>
      <c r="M5" s="41"/>
      <c r="N5" s="41"/>
      <c r="O5" s="41"/>
      <c r="P5" s="41"/>
      <c r="Q5" s="41"/>
      <c r="R5" s="41"/>
      <c r="S5" s="41"/>
      <c r="T5" s="41"/>
      <c r="U5" s="41"/>
      <c r="V5" s="41"/>
      <c r="W5" s="41"/>
    </row>
    <row r="6" spans="1:23" s="2" customFormat="1" x14ac:dyDescent="0.2">
      <c r="A6" s="40"/>
      <c r="B6" s="40" t="s">
        <v>13</v>
      </c>
      <c r="C6" s="40"/>
      <c r="D6" s="40"/>
      <c r="E6" s="40"/>
      <c r="F6" s="40"/>
      <c r="G6" s="41"/>
      <c r="H6" s="41"/>
      <c r="I6" s="41"/>
      <c r="J6" s="41"/>
      <c r="K6" s="41"/>
      <c r="L6" s="41"/>
      <c r="M6" s="41"/>
      <c r="N6" s="41"/>
      <c r="O6" s="41"/>
      <c r="P6" s="41"/>
      <c r="Q6" s="41"/>
      <c r="R6" s="41"/>
      <c r="S6" s="45" t="s">
        <v>0</v>
      </c>
      <c r="T6" s="46" t="s">
        <v>25</v>
      </c>
      <c r="U6" s="47" t="s">
        <v>26</v>
      </c>
      <c r="V6" s="41"/>
      <c r="W6" s="41"/>
    </row>
    <row r="7" spans="1:23" s="2" customFormat="1" ht="12.75" x14ac:dyDescent="0.2">
      <c r="A7" s="40"/>
      <c r="B7" s="40"/>
      <c r="C7" s="40"/>
      <c r="D7" s="40"/>
      <c r="E7" s="40"/>
      <c r="F7" s="40"/>
      <c r="G7" s="41"/>
      <c r="H7" s="41"/>
      <c r="I7" s="41"/>
      <c r="J7" s="41"/>
      <c r="K7" s="41"/>
      <c r="L7" s="41"/>
      <c r="M7" s="41"/>
      <c r="N7" s="41"/>
      <c r="O7" s="41"/>
      <c r="P7" s="41"/>
      <c r="Q7" s="41"/>
      <c r="R7" s="41"/>
      <c r="S7" s="41"/>
      <c r="T7" s="41"/>
      <c r="U7" s="41"/>
      <c r="V7" s="41"/>
      <c r="W7" s="41"/>
    </row>
    <row r="8" spans="1:23" x14ac:dyDescent="0.2"/>
    <row r="9" spans="1:23" ht="15" x14ac:dyDescent="0.25">
      <c r="B9" s="43" t="s">
        <v>15</v>
      </c>
      <c r="C9" s="43"/>
      <c r="E9" s="43" t="s">
        <v>27</v>
      </c>
      <c r="G9" s="43" t="s">
        <v>19</v>
      </c>
      <c r="H9" s="43"/>
      <c r="I9" s="44" t="s">
        <v>20</v>
      </c>
      <c r="K9" s="43" t="s">
        <v>21</v>
      </c>
      <c r="L9" s="43"/>
      <c r="M9" s="44" t="s">
        <v>20</v>
      </c>
      <c r="O9" s="43" t="s">
        <v>22</v>
      </c>
      <c r="P9" s="43"/>
      <c r="Q9" s="44" t="s">
        <v>20</v>
      </c>
      <c r="S9" s="43" t="s">
        <v>23</v>
      </c>
      <c r="T9" s="43"/>
      <c r="U9" s="44" t="s">
        <v>20</v>
      </c>
    </row>
    <row r="10" spans="1:23" x14ac:dyDescent="0.2"/>
    <row r="11" spans="1:23" ht="15" x14ac:dyDescent="0.25">
      <c r="B11" s="48" t="s">
        <v>16</v>
      </c>
      <c r="C11" s="49"/>
      <c r="E11" s="54"/>
      <c r="G11" s="57" t="s">
        <v>1</v>
      </c>
      <c r="H11" s="58"/>
      <c r="I11" s="59">
        <f>+IFERROR(SUM(I12:I13),"")</f>
        <v>46.980392156862749</v>
      </c>
      <c r="K11" s="57" t="s">
        <v>1</v>
      </c>
      <c r="L11" s="58"/>
      <c r="M11" s="59">
        <f>+IFERROR(SUM(M12:M13),"")</f>
        <v>47.647058823529413</v>
      </c>
      <c r="O11" s="57" t="s">
        <v>1</v>
      </c>
      <c r="P11" s="58"/>
      <c r="Q11" s="59">
        <f>+IFERROR(SUM(Q12:Q13),"")</f>
        <v>45.147058823529413</v>
      </c>
      <c r="S11" s="57" t="s">
        <v>1</v>
      </c>
      <c r="T11" s="58"/>
      <c r="U11" s="59">
        <f>+IFERROR(SUM(U12:U13),"")</f>
        <v>48.147058823529413</v>
      </c>
    </row>
    <row r="12" spans="1:23" ht="15" x14ac:dyDescent="0.25">
      <c r="B12" s="50"/>
      <c r="C12" s="51" t="s">
        <v>17</v>
      </c>
      <c r="E12" s="55">
        <f>SUM(E19,E23,E27,E31,E35,E39,E45,E49)</f>
        <v>100</v>
      </c>
      <c r="G12" s="60" t="s">
        <v>17</v>
      </c>
      <c r="H12" s="61"/>
      <c r="I12" s="62">
        <f>IFERROR(SUM(H19:H19,H23:H23,H27:H27,H31:H31,H35:H35),"")</f>
        <v>24</v>
      </c>
      <c r="K12" s="60" t="s">
        <v>17</v>
      </c>
      <c r="L12" s="61"/>
      <c r="M12" s="62">
        <f>IFERROR(SUM(L19:L19,L23:L23,L27:L27,L31:L31,L35:L35),"")</f>
        <v>25</v>
      </c>
      <c r="O12" s="60" t="s">
        <v>17</v>
      </c>
      <c r="P12" s="61"/>
      <c r="Q12" s="62">
        <f>IFERROR(SUM(P19:P19,P23:P23,P27:P27,P31:P31,P35:P35),"")</f>
        <v>22.5</v>
      </c>
      <c r="S12" s="60" t="s">
        <v>17</v>
      </c>
      <c r="T12" s="61"/>
      <c r="U12" s="62">
        <f>IFERROR(SUM(T19:T19,T23:T23,T27:T27,T31:T31,T35:T35),"")</f>
        <v>24.5</v>
      </c>
    </row>
    <row r="13" spans="1:23" ht="15" x14ac:dyDescent="0.25">
      <c r="B13" s="52"/>
      <c r="C13" s="53" t="s">
        <v>18</v>
      </c>
      <c r="E13" s="56"/>
      <c r="G13" s="63" t="s">
        <v>18</v>
      </c>
      <c r="H13" s="64"/>
      <c r="I13" s="65">
        <f>IFERROR(SUM(H45:H45,H49:H49),"")</f>
        <v>22.980392156862745</v>
      </c>
      <c r="K13" s="63" t="s">
        <v>18</v>
      </c>
      <c r="L13" s="64"/>
      <c r="M13" s="65">
        <f>IFERROR(SUM(H45:H45,L49:L49),"")</f>
        <v>22.647058823529413</v>
      </c>
      <c r="O13" s="63" t="s">
        <v>18</v>
      </c>
      <c r="P13" s="64"/>
      <c r="Q13" s="65">
        <f>IFERROR(SUM(H45:H45,P49:P49),"")</f>
        <v>22.647058823529413</v>
      </c>
      <c r="S13" s="63" t="s">
        <v>18</v>
      </c>
      <c r="T13" s="64"/>
      <c r="U13" s="65">
        <f>IFERROR(SUM(H45:H45,T49:T49),"")</f>
        <v>23.647058823529413</v>
      </c>
    </row>
    <row r="14" spans="1:23" x14ac:dyDescent="0.2"/>
    <row r="15" spans="1:23" ht="15" x14ac:dyDescent="0.25">
      <c r="B15" s="21" t="s">
        <v>2</v>
      </c>
      <c r="C15" s="25" t="s">
        <v>17</v>
      </c>
      <c r="E15" s="26">
        <f>SUM(E19,E23,E27,E31,E35,E39)</f>
        <v>60</v>
      </c>
      <c r="G15" s="23"/>
      <c r="H15" s="24"/>
      <c r="I15" s="22"/>
      <c r="K15" s="23"/>
      <c r="L15" s="24"/>
      <c r="M15" s="22"/>
      <c r="O15" s="23"/>
      <c r="P15" s="24"/>
      <c r="Q15" s="22"/>
      <c r="S15" s="23"/>
      <c r="T15" s="24"/>
      <c r="U15" s="22"/>
    </row>
    <row r="16" spans="1:23" x14ac:dyDescent="0.2"/>
    <row r="17" spans="2:21" ht="15" x14ac:dyDescent="0.25">
      <c r="B17" s="5"/>
      <c r="C17" s="6"/>
      <c r="E17" s="36"/>
      <c r="G17" s="12" t="s">
        <v>64</v>
      </c>
      <c r="H17" s="20" t="s">
        <v>29</v>
      </c>
      <c r="I17" s="19" t="s">
        <v>28</v>
      </c>
      <c r="K17" s="12" t="s">
        <v>65</v>
      </c>
      <c r="L17" s="20" t="s">
        <v>29</v>
      </c>
      <c r="M17" s="19" t="s">
        <v>28</v>
      </c>
      <c r="O17" s="12" t="s">
        <v>65</v>
      </c>
      <c r="P17" s="20" t="s">
        <v>29</v>
      </c>
      <c r="Q17" s="19" t="s">
        <v>28</v>
      </c>
      <c r="S17" s="12" t="s">
        <v>65</v>
      </c>
      <c r="T17" s="20" t="s">
        <v>29</v>
      </c>
      <c r="U17" s="19" t="s">
        <v>28</v>
      </c>
    </row>
    <row r="18" spans="2:21" ht="8.25" customHeight="1" x14ac:dyDescent="0.25">
      <c r="B18" s="7"/>
      <c r="C18" s="8"/>
      <c r="E18" s="13"/>
      <c r="G18" s="9"/>
      <c r="H18" s="10"/>
      <c r="I18" s="11"/>
      <c r="K18" s="9"/>
      <c r="L18" s="10"/>
      <c r="M18" s="11"/>
      <c r="O18" s="9"/>
      <c r="P18" s="10"/>
      <c r="Q18" s="11"/>
      <c r="S18" s="9"/>
      <c r="T18" s="10"/>
      <c r="U18" s="11"/>
    </row>
    <row r="19" spans="2:21" ht="57" customHeight="1" x14ac:dyDescent="0.2">
      <c r="B19" s="4" t="s">
        <v>3</v>
      </c>
      <c r="C19" s="3" t="s">
        <v>57</v>
      </c>
      <c r="E19" s="29">
        <f>'Aggregated evaluation'!E19</f>
        <v>20</v>
      </c>
      <c r="G19" s="14">
        <f t="shared" ref="G19" si="0">IFERROR(AVERAGE(K19,O19,S19),"")</f>
        <v>4.333333333333333</v>
      </c>
      <c r="H19" s="15">
        <f>IFERROR(AVERAGE(L19,P19,T19),"")</f>
        <v>8.6666666666666661</v>
      </c>
      <c r="I19" s="32" t="s">
        <v>12</v>
      </c>
      <c r="K19" s="37">
        <v>5</v>
      </c>
      <c r="L19" s="15">
        <f>IF(AND(K19&gt;=1, K19&lt;=10), K19*$E$19/(10*COUNT($E$19:$E$19)), "")</f>
        <v>10</v>
      </c>
      <c r="M19" s="32" t="s">
        <v>12</v>
      </c>
      <c r="O19" s="37">
        <v>4</v>
      </c>
      <c r="P19" s="15">
        <f>IF(AND(O19&gt;=1, O19&lt;=10), O19*$E$19/(10*COUNT($E$19:$E$19)), "")</f>
        <v>8</v>
      </c>
      <c r="Q19" s="32" t="s">
        <v>12</v>
      </c>
      <c r="S19" s="37">
        <v>4</v>
      </c>
      <c r="T19" s="15">
        <f>IF(AND(S19&gt;=1, S19&lt;=10), S19*$E$19/(10*COUNT($E$19:$E$19)), "")</f>
        <v>8</v>
      </c>
      <c r="U19" s="32" t="s">
        <v>12</v>
      </c>
    </row>
    <row r="20" spans="2:21" x14ac:dyDescent="0.2">
      <c r="G20" s="16"/>
      <c r="H20" s="16"/>
    </row>
    <row r="21" spans="2:21" ht="15" x14ac:dyDescent="0.25">
      <c r="B21" s="5"/>
      <c r="C21" s="6"/>
      <c r="E21" s="36"/>
      <c r="G21" s="12" t="s">
        <v>64</v>
      </c>
      <c r="H21" s="20" t="s">
        <v>29</v>
      </c>
      <c r="I21" s="19" t="s">
        <v>28</v>
      </c>
      <c r="K21" s="12" t="s">
        <v>65</v>
      </c>
      <c r="L21" s="20" t="s">
        <v>29</v>
      </c>
      <c r="M21" s="19" t="s">
        <v>28</v>
      </c>
      <c r="O21" s="12" t="s">
        <v>65</v>
      </c>
      <c r="P21" s="20" t="s">
        <v>29</v>
      </c>
      <c r="Q21" s="19" t="s">
        <v>28</v>
      </c>
      <c r="S21" s="12" t="s">
        <v>65</v>
      </c>
      <c r="T21" s="20" t="s">
        <v>29</v>
      </c>
      <c r="U21" s="19" t="s">
        <v>28</v>
      </c>
    </row>
    <row r="22" spans="2:21" ht="8.25" customHeight="1" x14ac:dyDescent="0.25">
      <c r="B22" s="7"/>
      <c r="C22" s="8"/>
      <c r="E22" s="13"/>
      <c r="G22" s="9"/>
      <c r="H22" s="10"/>
      <c r="I22" s="11"/>
      <c r="K22" s="9"/>
      <c r="L22" s="10"/>
      <c r="M22" s="11"/>
      <c r="O22" s="9"/>
      <c r="P22" s="10"/>
      <c r="Q22" s="11"/>
      <c r="S22" s="9"/>
      <c r="T22" s="10"/>
      <c r="U22" s="11"/>
    </row>
    <row r="23" spans="2:21" ht="57" customHeight="1" x14ac:dyDescent="0.2">
      <c r="B23" s="4" t="s">
        <v>4</v>
      </c>
      <c r="C23" s="3" t="s">
        <v>58</v>
      </c>
      <c r="E23" s="29">
        <f>'Aggregated evaluation'!E23</f>
        <v>10</v>
      </c>
      <c r="G23" s="14">
        <f t="shared" ref="G23" si="1">IFERROR(AVERAGE(K23,O23,S23),"")</f>
        <v>4</v>
      </c>
      <c r="H23" s="15">
        <f>IFERROR(AVERAGE(L23,P23,T23),"")</f>
        <v>4</v>
      </c>
      <c r="I23" s="32" t="s">
        <v>12</v>
      </c>
      <c r="K23" s="37">
        <v>3</v>
      </c>
      <c r="L23" s="15">
        <f>IF(AND(K23&gt;=1, K23&lt;=10), K23*$E$23/(10*COUNT($E$23:$E$23)), "")</f>
        <v>3</v>
      </c>
      <c r="M23" s="32" t="s">
        <v>12</v>
      </c>
      <c r="O23" s="37">
        <v>4</v>
      </c>
      <c r="P23" s="15">
        <f>IF(AND(O23&gt;=1, O23&lt;=10), O23*$E$23/(10*COUNT($E$23:$E$23)), "")</f>
        <v>4</v>
      </c>
      <c r="Q23" s="32" t="s">
        <v>12</v>
      </c>
      <c r="S23" s="37">
        <v>5</v>
      </c>
      <c r="T23" s="15">
        <f>IF(AND(S23&gt;=1, S23&lt;=10), S23*$E$23/(10*COUNT($E$23:$E$23)), "")</f>
        <v>5</v>
      </c>
      <c r="U23" s="32" t="s">
        <v>12</v>
      </c>
    </row>
    <row r="24" spans="2:21" x14ac:dyDescent="0.2">
      <c r="G24" s="16"/>
      <c r="H24" s="16"/>
    </row>
    <row r="25" spans="2:21" ht="15" x14ac:dyDescent="0.25">
      <c r="B25" s="5"/>
      <c r="C25" s="6"/>
      <c r="E25" s="36"/>
      <c r="G25" s="12" t="s">
        <v>64</v>
      </c>
      <c r="H25" s="20" t="s">
        <v>29</v>
      </c>
      <c r="I25" s="19" t="s">
        <v>28</v>
      </c>
      <c r="K25" s="12" t="s">
        <v>65</v>
      </c>
      <c r="L25" s="20" t="s">
        <v>29</v>
      </c>
      <c r="M25" s="19" t="s">
        <v>28</v>
      </c>
      <c r="O25" s="12" t="s">
        <v>65</v>
      </c>
      <c r="P25" s="20" t="s">
        <v>29</v>
      </c>
      <c r="Q25" s="19" t="s">
        <v>28</v>
      </c>
      <c r="S25" s="12" t="s">
        <v>65</v>
      </c>
      <c r="T25" s="20" t="s">
        <v>29</v>
      </c>
      <c r="U25" s="19" t="s">
        <v>28</v>
      </c>
    </row>
    <row r="26" spans="2:21" ht="8.25" customHeight="1" x14ac:dyDescent="0.25">
      <c r="B26" s="7"/>
      <c r="C26" s="8"/>
      <c r="E26" s="13"/>
      <c r="G26" s="9"/>
      <c r="H26" s="10"/>
      <c r="I26" s="11"/>
      <c r="K26" s="9"/>
      <c r="L26" s="10"/>
      <c r="M26" s="11"/>
      <c r="O26" s="9"/>
      <c r="P26" s="10"/>
      <c r="Q26" s="11"/>
      <c r="S26" s="9"/>
      <c r="T26" s="10"/>
      <c r="U26" s="11"/>
    </row>
    <row r="27" spans="2:21" ht="57" customHeight="1" x14ac:dyDescent="0.2">
      <c r="B27" s="4" t="s">
        <v>5</v>
      </c>
      <c r="C27" s="3" t="s">
        <v>59</v>
      </c>
      <c r="E27" s="29">
        <f>'Aggregated evaluation'!E27</f>
        <v>10</v>
      </c>
      <c r="G27" s="14">
        <f t="shared" ref="G27:H27" si="2">IFERROR(AVERAGE(K27,O27,S27),"")</f>
        <v>4.666666666666667</v>
      </c>
      <c r="H27" s="15">
        <f t="shared" si="2"/>
        <v>4.666666666666667</v>
      </c>
      <c r="I27" s="32" t="s">
        <v>12</v>
      </c>
      <c r="K27" s="37">
        <v>5</v>
      </c>
      <c r="L27" s="15">
        <f>IF(AND(K27&gt;=1, K27&lt;=10), K27*$E$27/(10*COUNT($E$27:$E$27)), "")</f>
        <v>5</v>
      </c>
      <c r="M27" s="32" t="s">
        <v>12</v>
      </c>
      <c r="O27" s="37">
        <v>4</v>
      </c>
      <c r="P27" s="15">
        <f>IF(AND(O27&gt;=1, O27&lt;=10), O27*$E$27/(10*COUNT($E$27:$E$27)), "")</f>
        <v>4</v>
      </c>
      <c r="Q27" s="32" t="s">
        <v>12</v>
      </c>
      <c r="S27" s="37">
        <v>5</v>
      </c>
      <c r="T27" s="15">
        <f>IF(AND(S27&gt;=1, S27&lt;=10), S27*$E$27/(10*COUNT($E$27:$E$27)), "")</f>
        <v>5</v>
      </c>
      <c r="U27" s="32" t="s">
        <v>12</v>
      </c>
    </row>
    <row r="28" spans="2:21" x14ac:dyDescent="0.2">
      <c r="G28" s="16"/>
      <c r="H28" s="16"/>
    </row>
    <row r="29" spans="2:21" ht="15" x14ac:dyDescent="0.25">
      <c r="B29" s="5"/>
      <c r="C29" s="6"/>
      <c r="E29" s="36"/>
      <c r="G29" s="12" t="s">
        <v>64</v>
      </c>
      <c r="H29" s="20" t="s">
        <v>29</v>
      </c>
      <c r="I29" s="19" t="s">
        <v>28</v>
      </c>
      <c r="K29" s="12" t="s">
        <v>65</v>
      </c>
      <c r="L29" s="20" t="s">
        <v>29</v>
      </c>
      <c r="M29" s="19" t="s">
        <v>28</v>
      </c>
      <c r="O29" s="12" t="s">
        <v>65</v>
      </c>
      <c r="P29" s="20" t="s">
        <v>29</v>
      </c>
      <c r="Q29" s="19" t="s">
        <v>28</v>
      </c>
      <c r="S29" s="12" t="s">
        <v>65</v>
      </c>
      <c r="T29" s="20" t="s">
        <v>29</v>
      </c>
      <c r="U29" s="19" t="s">
        <v>28</v>
      </c>
    </row>
    <row r="30" spans="2:21" ht="8.25" customHeight="1" x14ac:dyDescent="0.25">
      <c r="B30" s="7"/>
      <c r="C30" s="8"/>
      <c r="E30" s="13"/>
      <c r="G30" s="9"/>
      <c r="H30" s="10"/>
      <c r="I30" s="11"/>
      <c r="K30" s="9"/>
      <c r="L30" s="10"/>
      <c r="M30" s="11"/>
      <c r="O30" s="9"/>
      <c r="P30" s="10"/>
      <c r="Q30" s="11"/>
      <c r="S30" s="9"/>
      <c r="T30" s="10"/>
      <c r="U30" s="11"/>
    </row>
    <row r="31" spans="2:21" ht="57" customHeight="1" x14ac:dyDescent="0.2">
      <c r="B31" s="4" t="s">
        <v>6</v>
      </c>
      <c r="C31" s="3" t="s">
        <v>60</v>
      </c>
      <c r="E31" s="29">
        <f>'Aggregated evaluation'!E31</f>
        <v>5</v>
      </c>
      <c r="G31" s="14">
        <f>IFERROR(AVERAGE(K31,O31,S31),"")</f>
        <v>6</v>
      </c>
      <c r="H31" s="15">
        <f t="shared" ref="H31" si="3">IFERROR(AVERAGE(L31,P31,T31),"")</f>
        <v>3</v>
      </c>
      <c r="I31" s="32" t="s">
        <v>12</v>
      </c>
      <c r="K31" s="37">
        <v>6</v>
      </c>
      <c r="L31" s="15">
        <f>IF(AND(K31&gt;=1, K31&lt;=10), K31*$E$31/(10*COUNT($E$31:$E$31)), "")</f>
        <v>3</v>
      </c>
      <c r="M31" s="32" t="s">
        <v>12</v>
      </c>
      <c r="O31" s="37">
        <v>5</v>
      </c>
      <c r="P31" s="15">
        <f>IF(AND(O31&gt;=1, O31&lt;=10), O31*$E$31/(10*COUNT($E$31:$E$31)), "")</f>
        <v>2.5</v>
      </c>
      <c r="Q31" s="32" t="s">
        <v>12</v>
      </c>
      <c r="S31" s="37">
        <v>7</v>
      </c>
      <c r="T31" s="15">
        <f>IF(AND(S31&gt;=1, S31&lt;=10), S31*$E$31/(10*COUNT($E$31:$E$31)), "")</f>
        <v>3.5</v>
      </c>
      <c r="U31" s="32" t="s">
        <v>12</v>
      </c>
    </row>
    <row r="32" spans="2:21" x14ac:dyDescent="0.2">
      <c r="G32" s="16"/>
      <c r="H32" s="16"/>
    </row>
    <row r="33" spans="2:21" ht="15" x14ac:dyDescent="0.25">
      <c r="B33" s="5"/>
      <c r="C33" s="6"/>
      <c r="E33" s="36"/>
      <c r="G33" s="12" t="s">
        <v>64</v>
      </c>
      <c r="H33" s="20" t="s">
        <v>29</v>
      </c>
      <c r="I33" s="19" t="s">
        <v>28</v>
      </c>
      <c r="K33" s="12" t="s">
        <v>65</v>
      </c>
      <c r="L33" s="20" t="s">
        <v>29</v>
      </c>
      <c r="M33" s="19" t="s">
        <v>28</v>
      </c>
      <c r="O33" s="12" t="s">
        <v>65</v>
      </c>
      <c r="P33" s="20" t="s">
        <v>29</v>
      </c>
      <c r="Q33" s="19" t="s">
        <v>28</v>
      </c>
      <c r="S33" s="12" t="s">
        <v>65</v>
      </c>
      <c r="T33" s="20" t="s">
        <v>29</v>
      </c>
      <c r="U33" s="19" t="s">
        <v>28</v>
      </c>
    </row>
    <row r="34" spans="2:21" ht="8.25" customHeight="1" x14ac:dyDescent="0.25">
      <c r="B34" s="7"/>
      <c r="C34" s="8"/>
      <c r="E34" s="13"/>
      <c r="G34" s="9"/>
      <c r="H34" s="10"/>
      <c r="I34" s="11"/>
      <c r="K34" s="9"/>
      <c r="L34" s="10"/>
      <c r="M34" s="11"/>
      <c r="O34" s="9"/>
      <c r="P34" s="10"/>
      <c r="Q34" s="11"/>
      <c r="S34" s="9"/>
      <c r="T34" s="10"/>
      <c r="U34" s="11"/>
    </row>
    <row r="35" spans="2:21" ht="57" customHeight="1" x14ac:dyDescent="0.2">
      <c r="B35" s="4" t="s">
        <v>7</v>
      </c>
      <c r="C35" s="3" t="s">
        <v>61</v>
      </c>
      <c r="E35" s="29">
        <f>'Aggregated evaluation'!E35</f>
        <v>10</v>
      </c>
      <c r="G35" s="14">
        <f t="shared" ref="G35:H35" si="4">IFERROR(AVERAGE(K35,O35,S35),"")</f>
        <v>3.6666666666666665</v>
      </c>
      <c r="H35" s="15">
        <f t="shared" si="4"/>
        <v>3.6666666666666665</v>
      </c>
      <c r="I35" s="32" t="s">
        <v>12</v>
      </c>
      <c r="K35" s="37">
        <v>4</v>
      </c>
      <c r="L35" s="15">
        <f>IF(AND(K35&gt;=1, K35&lt;=10), K35*$E$35/(10*COUNT($E$35:$E$35)), "")</f>
        <v>4</v>
      </c>
      <c r="M35" s="32" t="s">
        <v>12</v>
      </c>
      <c r="O35" s="37">
        <v>4</v>
      </c>
      <c r="P35" s="15">
        <f>IF(AND(O35&gt;=1, O35&lt;=10), O35*$E$35/(10*COUNT($E$35:$E$35)), "")</f>
        <v>4</v>
      </c>
      <c r="Q35" s="32" t="s">
        <v>12</v>
      </c>
      <c r="S35" s="37">
        <v>3</v>
      </c>
      <c r="T35" s="15">
        <f>IF(AND(S35&gt;=1, S35&lt;=10), S35*$E$35/(10*COUNT($E$35:$E$35)), "")</f>
        <v>3</v>
      </c>
      <c r="U35" s="32" t="s">
        <v>12</v>
      </c>
    </row>
    <row r="36" spans="2:21" x14ac:dyDescent="0.2">
      <c r="G36" s="16"/>
      <c r="H36" s="16"/>
    </row>
    <row r="37" spans="2:21" ht="15" x14ac:dyDescent="0.25">
      <c r="B37" s="5"/>
      <c r="C37" s="6"/>
      <c r="E37" s="36"/>
      <c r="G37" s="12" t="s">
        <v>64</v>
      </c>
      <c r="H37" s="20" t="s">
        <v>29</v>
      </c>
      <c r="I37" s="19" t="s">
        <v>28</v>
      </c>
      <c r="K37" s="12" t="s">
        <v>65</v>
      </c>
      <c r="L37" s="20" t="s">
        <v>29</v>
      </c>
      <c r="M37" s="19" t="s">
        <v>28</v>
      </c>
      <c r="O37" s="12" t="s">
        <v>65</v>
      </c>
      <c r="P37" s="20" t="s">
        <v>29</v>
      </c>
      <c r="Q37" s="19" t="s">
        <v>28</v>
      </c>
      <c r="S37" s="12" t="s">
        <v>65</v>
      </c>
      <c r="T37" s="20" t="s">
        <v>29</v>
      </c>
      <c r="U37" s="19" t="s">
        <v>28</v>
      </c>
    </row>
    <row r="38" spans="2:21" ht="8.25" customHeight="1" x14ac:dyDescent="0.25">
      <c r="B38" s="7"/>
      <c r="C38" s="8"/>
      <c r="E38" s="13"/>
      <c r="G38" s="9"/>
      <c r="H38" s="10"/>
      <c r="I38" s="11"/>
      <c r="K38" s="9"/>
      <c r="L38" s="10"/>
      <c r="M38" s="11"/>
      <c r="O38" s="9"/>
      <c r="P38" s="10"/>
      <c r="Q38" s="11"/>
      <c r="S38" s="9"/>
      <c r="T38" s="10"/>
      <c r="U38" s="11"/>
    </row>
    <row r="39" spans="2:21" ht="57" customHeight="1" x14ac:dyDescent="0.2">
      <c r="B39" s="4" t="s">
        <v>8</v>
      </c>
      <c r="C39" s="3" t="s">
        <v>62</v>
      </c>
      <c r="E39" s="29">
        <f>'Aggregated evaluation'!E39</f>
        <v>5</v>
      </c>
      <c r="G39" s="14">
        <f t="shared" ref="G39:H39" si="5">IFERROR(AVERAGE(K39,O39,S39),"")</f>
        <v>5</v>
      </c>
      <c r="H39" s="15">
        <f t="shared" si="5"/>
        <v>2.5</v>
      </c>
      <c r="I39" s="32" t="s">
        <v>12</v>
      </c>
      <c r="K39" s="37">
        <v>5</v>
      </c>
      <c r="L39" s="15">
        <f>IF(AND(K39&gt;=1, K39&lt;=10), K39*$E$39/(10*COUNT($E$35:$E$35)), "")</f>
        <v>2.5</v>
      </c>
      <c r="M39" s="32" t="s">
        <v>12</v>
      </c>
      <c r="O39" s="37">
        <v>4</v>
      </c>
      <c r="P39" s="15">
        <f>IF(AND(O39&gt;=1, O39&lt;=10), O39*$E$39/(10*COUNT($E$35:$E$35)), "")</f>
        <v>2</v>
      </c>
      <c r="Q39" s="32" t="s">
        <v>12</v>
      </c>
      <c r="S39" s="37">
        <v>6</v>
      </c>
      <c r="T39" s="15">
        <f>IF(AND(S39&gt;=1, S39&lt;=10), S39*$E$39/(10*COUNT($E$35:$E$35)), "")</f>
        <v>3</v>
      </c>
      <c r="U39" s="32" t="s">
        <v>12</v>
      </c>
    </row>
    <row r="40" spans="2:21" x14ac:dyDescent="0.2">
      <c r="G40" s="16"/>
      <c r="H40" s="16"/>
    </row>
    <row r="41" spans="2:21" ht="15" x14ac:dyDescent="0.25">
      <c r="B41" s="21" t="s">
        <v>9</v>
      </c>
      <c r="C41" s="25" t="s">
        <v>18</v>
      </c>
      <c r="E41" s="26">
        <f>SUM(E45, E49)</f>
        <v>40</v>
      </c>
      <c r="G41" s="23"/>
      <c r="H41" s="24"/>
      <c r="I41" s="22"/>
      <c r="K41" s="23"/>
      <c r="L41" s="24"/>
      <c r="M41" s="22"/>
      <c r="O41" s="23"/>
      <c r="P41" s="24"/>
      <c r="Q41" s="22"/>
      <c r="S41" s="23"/>
      <c r="T41" s="24"/>
      <c r="U41" s="22"/>
    </row>
    <row r="42" spans="2:21" x14ac:dyDescent="0.2">
      <c r="G42" s="16"/>
      <c r="H42" s="16"/>
    </row>
    <row r="43" spans="2:21" ht="15" x14ac:dyDescent="0.25">
      <c r="B43" s="5"/>
      <c r="C43" s="6"/>
      <c r="E43" s="38"/>
      <c r="G43" s="12" t="s">
        <v>32</v>
      </c>
      <c r="H43" s="20" t="s">
        <v>29</v>
      </c>
      <c r="I43" s="19" t="s">
        <v>33</v>
      </c>
      <c r="K43" s="82" t="s">
        <v>34</v>
      </c>
      <c r="L43" s="83"/>
      <c r="M43" s="84"/>
      <c r="O43" s="82" t="s">
        <v>34</v>
      </c>
      <c r="P43" s="83"/>
      <c r="Q43" s="84"/>
      <c r="S43" s="82" t="s">
        <v>34</v>
      </c>
      <c r="T43" s="83"/>
      <c r="U43" s="84"/>
    </row>
    <row r="44" spans="2:21" ht="8.25" customHeight="1" x14ac:dyDescent="0.25">
      <c r="B44" s="7"/>
      <c r="C44" s="8"/>
      <c r="E44" s="13"/>
      <c r="G44" s="17"/>
      <c r="H44" s="18"/>
      <c r="I44" s="11"/>
      <c r="K44" s="9"/>
      <c r="L44" s="10"/>
      <c r="M44" s="11"/>
      <c r="O44" s="9"/>
      <c r="P44" s="10"/>
      <c r="Q44" s="11"/>
      <c r="S44" s="9"/>
      <c r="T44" s="10"/>
      <c r="U44" s="11"/>
    </row>
    <row r="45" spans="2:21" ht="57" customHeight="1" x14ac:dyDescent="0.2">
      <c r="B45" s="4" t="s">
        <v>10</v>
      </c>
      <c r="C45" s="3" t="s">
        <v>30</v>
      </c>
      <c r="E45" s="29">
        <f>'Aggregated evaluation'!E45</f>
        <v>30</v>
      </c>
      <c r="G45" s="79">
        <v>170000000</v>
      </c>
      <c r="H45" s="15">
        <f>IF(AND(G45&gt;=I45), E45*I45/G45, "")</f>
        <v>17.647058823529413</v>
      </c>
      <c r="I45" s="80">
        <f>'Aggregated evaluation'!I45</f>
        <v>100000000</v>
      </c>
      <c r="K45" s="85" t="s">
        <v>12</v>
      </c>
      <c r="L45" s="86"/>
      <c r="M45" s="87"/>
      <c r="O45" s="85" t="s">
        <v>12</v>
      </c>
      <c r="P45" s="86"/>
      <c r="Q45" s="87"/>
      <c r="S45" s="85" t="s">
        <v>12</v>
      </c>
      <c r="T45" s="86"/>
      <c r="U45" s="87"/>
    </row>
    <row r="46" spans="2:21" x14ac:dyDescent="0.2"/>
    <row r="47" spans="2:21" ht="15" x14ac:dyDescent="0.25">
      <c r="B47" s="5"/>
      <c r="C47" s="6"/>
      <c r="E47" s="36"/>
      <c r="G47" s="12" t="s">
        <v>64</v>
      </c>
      <c r="H47" s="20" t="s">
        <v>29</v>
      </c>
      <c r="I47" s="19" t="s">
        <v>28</v>
      </c>
      <c r="K47" s="12" t="s">
        <v>65</v>
      </c>
      <c r="L47" s="20" t="s">
        <v>29</v>
      </c>
      <c r="M47" s="19" t="s">
        <v>28</v>
      </c>
      <c r="O47" s="12" t="s">
        <v>65</v>
      </c>
      <c r="P47" s="20" t="s">
        <v>29</v>
      </c>
      <c r="Q47" s="19" t="s">
        <v>28</v>
      </c>
      <c r="S47" s="12" t="s">
        <v>65</v>
      </c>
      <c r="T47" s="20" t="s">
        <v>29</v>
      </c>
      <c r="U47" s="19" t="s">
        <v>28</v>
      </c>
    </row>
    <row r="48" spans="2:21" ht="8.25" customHeight="1" x14ac:dyDescent="0.25">
      <c r="B48" s="7"/>
      <c r="C48" s="8"/>
      <c r="E48" s="13"/>
      <c r="G48" s="9"/>
      <c r="H48" s="10"/>
      <c r="I48" s="11"/>
      <c r="K48" s="9"/>
      <c r="L48" s="10"/>
      <c r="M48" s="11"/>
      <c r="O48" s="9"/>
      <c r="P48" s="10"/>
      <c r="Q48" s="11"/>
      <c r="S48" s="9"/>
      <c r="T48" s="10"/>
      <c r="U48" s="11"/>
    </row>
    <row r="49" spans="2:21" ht="57" customHeight="1" x14ac:dyDescent="0.2">
      <c r="B49" s="4" t="s">
        <v>11</v>
      </c>
      <c r="C49" s="3" t="s">
        <v>63</v>
      </c>
      <c r="E49" s="29">
        <f>'Aggregated evaluation'!E49</f>
        <v>10</v>
      </c>
      <c r="G49" s="14">
        <f>IFERROR(AVERAGE(K49,O49,S49),"")</f>
        <v>5.333333333333333</v>
      </c>
      <c r="H49" s="15">
        <f>IFERROR(AVERAGE(L49,P49,T49),"")</f>
        <v>5.333333333333333</v>
      </c>
      <c r="I49" s="32" t="s">
        <v>12</v>
      </c>
      <c r="K49" s="37">
        <v>5</v>
      </c>
      <c r="L49" s="15">
        <f>IF(AND(K49&gt;=1, K49&lt;=10), K49*$E$49/(10*COUNT($E$49:$E$49)), "")</f>
        <v>5</v>
      </c>
      <c r="M49" s="32" t="s">
        <v>12</v>
      </c>
      <c r="O49" s="37">
        <v>5</v>
      </c>
      <c r="P49" s="15">
        <f>IF(AND(O49&gt;=1, O49&lt;=10), O49*$E$49/(10*COUNT($E$49:$E$49)), "")</f>
        <v>5</v>
      </c>
      <c r="Q49" s="32" t="s">
        <v>12</v>
      </c>
      <c r="S49" s="37">
        <v>6</v>
      </c>
      <c r="T49" s="15">
        <f>IF(AND(S49&gt;=1, S49&lt;=10), S49*$E$49/(10*COUNT($E$49:$E$49)), "")</f>
        <v>6</v>
      </c>
      <c r="U49" s="32" t="s">
        <v>12</v>
      </c>
    </row>
    <row r="50" spans="2:21" ht="14.25" customHeight="1" x14ac:dyDescent="0.2"/>
    <row r="51" spans="2:21" ht="14.25" customHeight="1" x14ac:dyDescent="0.2"/>
    <row r="52" spans="2:21" ht="14.25" customHeight="1" x14ac:dyDescent="0.2"/>
    <row r="53" spans="2:21" ht="14.25" customHeight="1" x14ac:dyDescent="0.2"/>
    <row r="54" spans="2:21" ht="14.25" customHeight="1" x14ac:dyDescent="0.2"/>
    <row r="55" spans="2:21" ht="14.25" customHeight="1" x14ac:dyDescent="0.2"/>
    <row r="56" spans="2:21" ht="14.25" customHeight="1" x14ac:dyDescent="0.2"/>
    <row r="57" spans="2:21" ht="14.25" customHeight="1" x14ac:dyDescent="0.2"/>
    <row r="58" spans="2:21" ht="14.25" customHeight="1" x14ac:dyDescent="0.2"/>
    <row r="59" spans="2:21" ht="14.25" customHeight="1" x14ac:dyDescent="0.2"/>
    <row r="60" spans="2:21" ht="14.25" customHeight="1" x14ac:dyDescent="0.2"/>
    <row r="61" spans="2:21" ht="14.25" customHeight="1" x14ac:dyDescent="0.2"/>
    <row r="62" spans="2:21" ht="14.25" customHeight="1" x14ac:dyDescent="0.2"/>
    <row r="63" spans="2:21" ht="14.25" customHeight="1" x14ac:dyDescent="0.2"/>
    <row r="64" spans="2:21"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sheetData>
  <mergeCells count="6">
    <mergeCell ref="K43:M43"/>
    <mergeCell ref="O43:Q43"/>
    <mergeCell ref="S43:U43"/>
    <mergeCell ref="K45:M45"/>
    <mergeCell ref="O45:Q45"/>
    <mergeCell ref="S45:U4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080A64265686643ADA2C647816056FB" ma:contentTypeVersion="8" ma:contentTypeDescription="Ein neues Dokument erstellen." ma:contentTypeScope="" ma:versionID="b8a025b3fd3e9602a128a5015d52c41b">
  <xsd:schema xmlns:xsd="http://www.w3.org/2001/XMLSchema" xmlns:xs="http://www.w3.org/2001/XMLSchema" xmlns:p="http://schemas.microsoft.com/office/2006/metadata/properties" xmlns:ns2="e383bdbd-9772-4ada-b03c-a4d910836ae6" targetNamespace="http://schemas.microsoft.com/office/2006/metadata/properties" ma:root="true" ma:fieldsID="da7cff71674b238eb33a9e08a6e3800f" ns2:_="">
    <xsd:import namespace="e383bdbd-9772-4ada-b03c-a4d910836ae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83bdbd-9772-4ada-b03c-a4d910836a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F1CC82-AD81-4748-B0B4-6B7D703CEA85}">
  <ds:schemaRefs>
    <ds:schemaRef ds:uri="http://schemas.microsoft.com/sharepoint/v3/contenttype/forms"/>
  </ds:schemaRefs>
</ds:datastoreItem>
</file>

<file path=customXml/itemProps2.xml><?xml version="1.0" encoding="utf-8"?>
<ds:datastoreItem xmlns:ds="http://schemas.openxmlformats.org/officeDocument/2006/customXml" ds:itemID="{1D7060C7-F6DA-4EAF-89C1-C03BB0926AC9}"/>
</file>

<file path=customXml/itemProps3.xml><?xml version="1.0" encoding="utf-8"?>
<ds:datastoreItem xmlns:ds="http://schemas.openxmlformats.org/officeDocument/2006/customXml" ds:itemID="{07DA737A-3E4B-4A3E-8EEE-C2FF6CED9F66}">
  <ds:schemaRefs>
    <ds:schemaRef ds:uri="http://schemas.microsoft.com/office/2006/metadata/properties"/>
    <ds:schemaRef ds:uri="http://schemas.microsoft.com/office/infopath/2007/PartnerControls"/>
    <ds:schemaRef ds:uri="bcf53b2f-759f-4425-86f9-fd854d06c7a5"/>
    <ds:schemaRef ds:uri="e9e63592-12bf-453d-adcb-e7e58fb286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page</vt:lpstr>
      <vt:lpstr>Disclaimer</vt:lpstr>
      <vt:lpstr>Aggregated evaluation</vt:lpstr>
      <vt:lpstr>Supplier A</vt:lpstr>
      <vt:lpstr>Supplier B</vt:lpstr>
      <vt:lpstr>Supplier C</vt:lpstr>
      <vt:lpstr>Supplier 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Prusvic, Jan</dc:creator>
  <cp:keywords/>
  <dc:description/>
  <cp:lastModifiedBy>Hoerth, Franziska</cp:lastModifiedBy>
  <cp:revision/>
  <dcterms:created xsi:type="dcterms:W3CDTF">2025-05-31T16:43:39Z</dcterms:created>
  <dcterms:modified xsi:type="dcterms:W3CDTF">2025-10-08T13:35:09Z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0x0101002080A64265686643ADA2C647816056FB</vt:lpwstr>
  </property>
  <property fmtid="{D5CDD505-2E9C-101B-9397-08002B2CF9AE}" pid="3" name="MediaServiceImageTags">
    <vt:lpwstr/>
  </property>
  <property fmtid="{D5CDD505-2E9C-101B-9397-08002B2CF9AE}" pid="4" name="MSIP_Label_c8cb915d-1f6a-4646-aa39-fcafddfafdb0_Enabled">
    <vt:lpwstr>True</vt:lpwstr>
  </property>
  <property fmtid="{D5CDD505-2E9C-101B-9397-08002B2CF9AE}" pid="5" name="MSIP_Label_c8cb915d-1f6a-4646-aa39-fcafddfafdb0_SiteId">
    <vt:lpwstr>720ebb82-481f-4a53-b7ca-9a6c71a0e24b</vt:lpwstr>
  </property>
  <property fmtid="{D5CDD505-2E9C-101B-9397-08002B2CF9AE}" pid="6" name="MSIP_Label_c8cb915d-1f6a-4646-aa39-fcafddfafdb0_SetDate">
    <vt:lpwstr>2025-07-28T08:32:23Z</vt:lpwstr>
  </property>
  <property fmtid="{D5CDD505-2E9C-101B-9397-08002B2CF9AE}" pid="7" name="MSIP_Label_c8cb915d-1f6a-4646-aa39-fcafddfafdb0_Name">
    <vt:lpwstr>SECRET</vt:lpwstr>
  </property>
  <property fmtid="{D5CDD505-2E9C-101B-9397-08002B2CF9AE}" pid="8" name="MSIP_Label_c8cb915d-1f6a-4646-aa39-fcafddfafdb0_ActionId">
    <vt:lpwstr>8711023a-334b-4080-82d3-b3cbefefe4c0</vt:lpwstr>
  </property>
  <property fmtid="{D5CDD505-2E9C-101B-9397-08002B2CF9AE}" pid="9" name="MSIP_Label_c8cb915d-1f6a-4646-aa39-fcafddfafdb0_Removed">
    <vt:lpwstr>False</vt:lpwstr>
  </property>
  <property fmtid="{D5CDD505-2E9C-101B-9397-08002B2CF9AE}" pid="10" name="MSIP_Label_c8cb915d-1f6a-4646-aa39-fcafddfafdb0_Extended_MSFT_Method">
    <vt:lpwstr>Standard</vt:lpwstr>
  </property>
  <property fmtid="{D5CDD505-2E9C-101B-9397-08002B2CF9AE}" pid="11" name="Sensitivity">
    <vt:lpwstr>SECRET</vt:lpwstr>
  </property>
</Properties>
</file>